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225" windowWidth="19230" windowHeight="6270" tabRatio="669"/>
  </bookViews>
  <sheets>
    <sheet name="MPS(input)" sheetId="1" r:id="rId1"/>
    <sheet name="MPS(input_separate)" sheetId="6" r:id="rId2"/>
    <sheet name="MPS(calc_process)" sheetId="2" r:id="rId3"/>
    <sheet name="MSS" sheetId="7" r:id="rId4"/>
    <sheet name="MRS(input)" sheetId="8" r:id="rId5"/>
    <sheet name="MRS(input_separate)" sheetId="9" r:id="rId6"/>
    <sheet name="MRS(calc_process)" sheetId="10" r:id="rId7"/>
  </sheets>
  <definedNames>
    <definedName name="COP">'MPS(calc_process)'!$F$16:$F$19</definedName>
    <definedName name="_xlnm.Print_Area" localSheetId="2">'MPS(calc_process)'!$A$1:$I$23</definedName>
    <definedName name="_xlnm.Print_Area" localSheetId="0">'MPS(input)'!$A$1:$K$35</definedName>
    <definedName name="_xlnm.Print_Area" localSheetId="6">'MRS(calc_process)'!$A$1:$I$23</definedName>
    <definedName name="_xlnm.Print_Area" localSheetId="4">'MRS(input)'!$A$1:$L$35</definedName>
    <definedName name="Z_B2660EC6_48E8_44CA_972A_E2556BB968F0_.wvu.PrintArea" localSheetId="2" hidden="1">'MPS(calc_process)'!$A$3:$I$23</definedName>
    <definedName name="Z_B2660EC6_48E8_44CA_972A_E2556BB968F0_.wvu.PrintArea" localSheetId="0" hidden="1">'MPS(input)'!$A$3:$K$35</definedName>
    <definedName name="Z_B2660EC6_48E8_44CA_972A_E2556BB968F0_.wvu.PrintArea" localSheetId="6" hidden="1">'MRS(calc_process)'!$A$3:$I$23</definedName>
    <definedName name="Z_B2660EC6_48E8_44CA_972A_E2556BB968F0_.wvu.PrintArea" localSheetId="4" hidden="1">'MRS(input)'!$A$3:$L$35</definedName>
    <definedName name="Z_D0CDC236_ABDA_4432_BA8D_8D1597712156_.wvu.PrintArea" localSheetId="2" hidden="1">'MPS(calc_process)'!$A$3:$I$23</definedName>
    <definedName name="Z_D0CDC236_ABDA_4432_BA8D_8D1597712156_.wvu.PrintArea" localSheetId="0" hidden="1">'MPS(input)'!$A$3:$K$35</definedName>
    <definedName name="Z_D0CDC236_ABDA_4432_BA8D_8D1597712156_.wvu.PrintArea" localSheetId="6" hidden="1">'MRS(calc_process)'!$A$3:$I$23</definedName>
    <definedName name="Z_D0CDC236_ABDA_4432_BA8D_8D1597712156_.wvu.PrintArea" localSheetId="4" hidden="1">'MRS(input)'!$A$3:$L$35</definedName>
    <definedName name="Z_D273F3A6_8152_4679_92B0_E1E5F788BD2C_.wvu.PrintArea" localSheetId="2" hidden="1">'MPS(calc_process)'!$A$3:$I$23</definedName>
    <definedName name="Z_D273F3A6_8152_4679_92B0_E1E5F788BD2C_.wvu.PrintArea" localSheetId="0" hidden="1">'MPS(input)'!$A$3:$K$35</definedName>
    <definedName name="Z_D273F3A6_8152_4679_92B0_E1E5F788BD2C_.wvu.PrintArea" localSheetId="6" hidden="1">'MRS(calc_process)'!$A$3:$I$23</definedName>
    <definedName name="Z_D273F3A6_8152_4679_92B0_E1E5F788BD2C_.wvu.PrintArea" localSheetId="4" hidden="1">'MRS(input)'!$A$3:$L$35</definedName>
  </definedNames>
  <calcPr calcId="145621"/>
</workbook>
</file>

<file path=xl/calcChain.xml><?xml version="1.0" encoding="utf-8"?>
<calcChain xmlns="http://schemas.openxmlformats.org/spreadsheetml/2006/main">
  <c r="S26" i="9" l="1"/>
  <c r="S8" i="9"/>
  <c r="S9" i="9"/>
  <c r="S10" i="9"/>
  <c r="S11" i="9"/>
  <c r="S12" i="9"/>
  <c r="S13" i="9"/>
  <c r="S14" i="9"/>
  <c r="S15" i="9"/>
  <c r="S16" i="9"/>
  <c r="S17" i="9"/>
  <c r="S18" i="9"/>
  <c r="S19" i="9"/>
  <c r="S20" i="9"/>
  <c r="S21" i="9"/>
  <c r="S22" i="9"/>
  <c r="S23" i="9"/>
  <c r="S24" i="9"/>
  <c r="S25" i="9"/>
  <c r="S7" i="9"/>
  <c r="R8" i="9"/>
  <c r="R9" i="9"/>
  <c r="R10" i="9"/>
  <c r="R11" i="9"/>
  <c r="R12" i="9"/>
  <c r="R13" i="9"/>
  <c r="R14" i="9"/>
  <c r="R15" i="9"/>
  <c r="R16" i="9"/>
  <c r="R17" i="9"/>
  <c r="R18" i="9"/>
  <c r="R19" i="9"/>
  <c r="R20" i="9"/>
  <c r="R21" i="9"/>
  <c r="R22" i="9"/>
  <c r="R23" i="9"/>
  <c r="R24" i="9"/>
  <c r="R25" i="9"/>
  <c r="R26" i="9"/>
  <c r="R7" i="9"/>
  <c r="S8" i="6"/>
  <c r="S9" i="6"/>
  <c r="S10" i="6"/>
  <c r="S11" i="6"/>
  <c r="S12" i="6"/>
  <c r="S13" i="6"/>
  <c r="S14" i="6"/>
  <c r="S15" i="6"/>
  <c r="S16" i="6"/>
  <c r="S17" i="6"/>
  <c r="S18" i="6"/>
  <c r="S19" i="6"/>
  <c r="S20" i="6"/>
  <c r="S21" i="6"/>
  <c r="S22" i="6"/>
  <c r="S23" i="6"/>
  <c r="S24" i="6"/>
  <c r="S25" i="6"/>
  <c r="S26" i="6"/>
  <c r="S7" i="6"/>
  <c r="R8" i="6"/>
  <c r="R9" i="6"/>
  <c r="R10" i="6"/>
  <c r="R11" i="6"/>
  <c r="R12" i="6"/>
  <c r="R13" i="6"/>
  <c r="R14" i="6"/>
  <c r="R15" i="6"/>
  <c r="R16" i="6"/>
  <c r="R17" i="6"/>
  <c r="R18" i="6"/>
  <c r="R19" i="6"/>
  <c r="R20" i="6"/>
  <c r="R21" i="6"/>
  <c r="R22" i="6"/>
  <c r="R23" i="6"/>
  <c r="R24" i="6"/>
  <c r="R25" i="6"/>
  <c r="R26" i="6"/>
  <c r="R27" i="6"/>
  <c r="R7" i="6"/>
  <c r="J7" i="9" l="1"/>
  <c r="K7" i="9"/>
  <c r="L7" i="9"/>
  <c r="M7" i="9"/>
  <c r="K8" i="9"/>
  <c r="L8" i="9"/>
  <c r="M8" i="9"/>
  <c r="N8" i="9" s="1"/>
  <c r="K9" i="9"/>
  <c r="L9" i="9"/>
  <c r="M9" i="9"/>
  <c r="K10" i="9"/>
  <c r="L10" i="9"/>
  <c r="M10" i="9"/>
  <c r="K11" i="9"/>
  <c r="L11" i="9"/>
  <c r="M11" i="9"/>
  <c r="K12" i="9"/>
  <c r="L12" i="9"/>
  <c r="M12" i="9"/>
  <c r="K13" i="9"/>
  <c r="L13" i="9"/>
  <c r="M13" i="9"/>
  <c r="K14" i="9"/>
  <c r="L14" i="9"/>
  <c r="M14" i="9"/>
  <c r="K15" i="9"/>
  <c r="L15" i="9"/>
  <c r="M15" i="9"/>
  <c r="K16" i="9"/>
  <c r="L16" i="9"/>
  <c r="M16" i="9"/>
  <c r="K17" i="9"/>
  <c r="L17" i="9"/>
  <c r="M17" i="9"/>
  <c r="K18" i="9"/>
  <c r="L18" i="9"/>
  <c r="M18" i="9"/>
  <c r="K19" i="9"/>
  <c r="L19" i="9"/>
  <c r="M19" i="9"/>
  <c r="K20" i="9"/>
  <c r="L20" i="9"/>
  <c r="M20" i="9"/>
  <c r="K21" i="9"/>
  <c r="L21" i="9"/>
  <c r="M21" i="9"/>
  <c r="K22" i="9"/>
  <c r="L22" i="9"/>
  <c r="M22" i="9"/>
  <c r="K23" i="9"/>
  <c r="L23" i="9"/>
  <c r="M23" i="9"/>
  <c r="K24" i="9"/>
  <c r="L24" i="9"/>
  <c r="M24" i="9"/>
  <c r="K25" i="9"/>
  <c r="L25" i="9"/>
  <c r="M25" i="9"/>
  <c r="N25" i="9" s="1"/>
  <c r="K26" i="9"/>
  <c r="L26" i="9"/>
  <c r="M26" i="9"/>
  <c r="N26" i="9" s="1"/>
  <c r="J8" i="9"/>
  <c r="J9" i="9"/>
  <c r="J10" i="9"/>
  <c r="J11" i="9"/>
  <c r="J12" i="9"/>
  <c r="J13" i="9"/>
  <c r="J14" i="9"/>
  <c r="J15" i="9"/>
  <c r="J16" i="9"/>
  <c r="J17" i="9"/>
  <c r="J18" i="9"/>
  <c r="J19" i="9"/>
  <c r="J20" i="9"/>
  <c r="J21" i="9"/>
  <c r="J22" i="9"/>
  <c r="J23" i="9"/>
  <c r="N23" i="9" s="1"/>
  <c r="J24" i="9"/>
  <c r="J25" i="9"/>
  <c r="J26" i="9"/>
  <c r="K16" i="8"/>
  <c r="K17" i="8"/>
  <c r="K18" i="8"/>
  <c r="K19" i="8"/>
  <c r="K20" i="8"/>
  <c r="K21" i="8"/>
  <c r="K22" i="8"/>
  <c r="K23" i="8"/>
  <c r="K24" i="8"/>
  <c r="K25" i="8"/>
  <c r="K26" i="8"/>
  <c r="K15" i="8"/>
  <c r="H26" i="8"/>
  <c r="H25" i="8"/>
  <c r="H24" i="8"/>
  <c r="H23" i="8"/>
  <c r="H22" i="8"/>
  <c r="H21" i="8"/>
  <c r="H20" i="8"/>
  <c r="H19" i="8"/>
  <c r="H18" i="8"/>
  <c r="H17" i="8"/>
  <c r="H16" i="8"/>
  <c r="H15" i="8"/>
  <c r="F26" i="8"/>
  <c r="Q15" i="9" s="1"/>
  <c r="F25" i="8"/>
  <c r="P23" i="9" s="1"/>
  <c r="F24" i="8"/>
  <c r="O21" i="9" s="1"/>
  <c r="F23" i="8"/>
  <c r="F22" i="8"/>
  <c r="F21" i="8"/>
  <c r="F20" i="8"/>
  <c r="F19" i="8"/>
  <c r="F18" i="8"/>
  <c r="I21" i="9" s="1"/>
  <c r="F15" i="8"/>
  <c r="F25" i="9" s="1"/>
  <c r="I2" i="10"/>
  <c r="I1" i="10"/>
  <c r="T2" i="9"/>
  <c r="T1" i="9"/>
  <c r="L2" i="8"/>
  <c r="L1" i="8"/>
  <c r="E26" i="9"/>
  <c r="D26" i="9"/>
  <c r="E25" i="9"/>
  <c r="D25" i="9"/>
  <c r="E24" i="9"/>
  <c r="D24" i="9"/>
  <c r="E23" i="9"/>
  <c r="D23" i="9"/>
  <c r="N22" i="9"/>
  <c r="E22" i="9"/>
  <c r="D22" i="9"/>
  <c r="N21" i="9"/>
  <c r="E21" i="9"/>
  <c r="D21" i="9"/>
  <c r="N20" i="9"/>
  <c r="E20" i="9"/>
  <c r="D20" i="9"/>
  <c r="N19" i="9"/>
  <c r="E19" i="9"/>
  <c r="D19" i="9"/>
  <c r="N18" i="9"/>
  <c r="E18" i="9"/>
  <c r="D18" i="9"/>
  <c r="N17" i="9"/>
  <c r="E17" i="9"/>
  <c r="D17" i="9"/>
  <c r="N16" i="9"/>
  <c r="E16" i="9"/>
  <c r="D16" i="9"/>
  <c r="N15" i="9"/>
  <c r="E15" i="9"/>
  <c r="D15" i="9"/>
  <c r="N14" i="9"/>
  <c r="E14" i="9"/>
  <c r="D14" i="9"/>
  <c r="N13" i="9"/>
  <c r="E13" i="9"/>
  <c r="D13" i="9"/>
  <c r="N12" i="9"/>
  <c r="F12" i="9"/>
  <c r="E12" i="9"/>
  <c r="D12" i="9"/>
  <c r="N11" i="9"/>
  <c r="E11" i="9"/>
  <c r="D11" i="9"/>
  <c r="N10" i="9"/>
  <c r="E10" i="9"/>
  <c r="D10" i="9"/>
  <c r="N9" i="9"/>
  <c r="F9" i="9"/>
  <c r="E9" i="9"/>
  <c r="D9" i="9"/>
  <c r="F8" i="9"/>
  <c r="E8" i="9"/>
  <c r="D8" i="9"/>
  <c r="E7" i="9"/>
  <c r="D7" i="9"/>
  <c r="C2" i="7"/>
  <c r="C1" i="7"/>
  <c r="I2" i="2"/>
  <c r="T2" i="6"/>
  <c r="Q7" i="9" l="1"/>
  <c r="Q8" i="9"/>
  <c r="Q10" i="9"/>
  <c r="Q12" i="9"/>
  <c r="Q16" i="9"/>
  <c r="Q17" i="9"/>
  <c r="Q18" i="9"/>
  <c r="Q19" i="9"/>
  <c r="Q23" i="9"/>
  <c r="Q26" i="9"/>
  <c r="Q14" i="9"/>
  <c r="Q25" i="9"/>
  <c r="F17" i="8"/>
  <c r="F16" i="8"/>
  <c r="I12" i="9"/>
  <c r="I24" i="9"/>
  <c r="I9" i="9"/>
  <c r="I10" i="9"/>
  <c r="I15" i="9"/>
  <c r="I16" i="9"/>
  <c r="I26" i="9"/>
  <c r="I11" i="9"/>
  <c r="I20" i="9"/>
  <c r="I13" i="9"/>
  <c r="I14" i="9"/>
  <c r="F10" i="9"/>
  <c r="F15" i="9"/>
  <c r="F24" i="9"/>
  <c r="F13" i="9"/>
  <c r="F16" i="9"/>
  <c r="F11" i="9"/>
  <c r="F14" i="9"/>
  <c r="Q20" i="9"/>
  <c r="Q21" i="9"/>
  <c r="Q22" i="9"/>
  <c r="Q24" i="9"/>
  <c r="Q9" i="9"/>
  <c r="Q11" i="9"/>
  <c r="Q13" i="9"/>
  <c r="P10" i="9"/>
  <c r="P14" i="9"/>
  <c r="P18" i="9"/>
  <c r="P21" i="9"/>
  <c r="P26" i="9"/>
  <c r="P8" i="9"/>
  <c r="P12" i="9"/>
  <c r="P16" i="9"/>
  <c r="P11" i="9"/>
  <c r="P15" i="9"/>
  <c r="P17" i="9"/>
  <c r="P20" i="9"/>
  <c r="P24" i="9"/>
  <c r="P25" i="9"/>
  <c r="P7" i="9"/>
  <c r="P9" i="9"/>
  <c r="P13" i="9"/>
  <c r="P19" i="9"/>
  <c r="P22" i="9"/>
  <c r="O17" i="9"/>
  <c r="O19" i="9"/>
  <c r="O23" i="9"/>
  <c r="O25" i="9"/>
  <c r="O8" i="9"/>
  <c r="O9" i="9"/>
  <c r="O10" i="9"/>
  <c r="O11" i="9"/>
  <c r="O12" i="9"/>
  <c r="O13" i="9"/>
  <c r="O14" i="9"/>
  <c r="O15" i="9"/>
  <c r="O16" i="9"/>
  <c r="O18" i="9"/>
  <c r="O26" i="9"/>
  <c r="O20" i="9"/>
  <c r="O22" i="9"/>
  <c r="O24" i="9"/>
  <c r="O7" i="9"/>
  <c r="I8" i="9"/>
  <c r="I19" i="9"/>
  <c r="I23" i="9"/>
  <c r="I7" i="9"/>
  <c r="I18" i="9"/>
  <c r="I22" i="9"/>
  <c r="I25" i="9"/>
  <c r="I17" i="9"/>
  <c r="N7" i="9"/>
  <c r="F19" i="9"/>
  <c r="F20" i="9"/>
  <c r="F22" i="9"/>
  <c r="F7" i="9"/>
  <c r="F26" i="9"/>
  <c r="F17" i="9"/>
  <c r="F18" i="9"/>
  <c r="F21" i="9"/>
  <c r="F23" i="9"/>
  <c r="N24" i="9"/>
  <c r="I26" i="6" l="1"/>
  <c r="I8" i="6"/>
  <c r="I9" i="6"/>
  <c r="I10" i="6"/>
  <c r="I11" i="6"/>
  <c r="I12" i="6"/>
  <c r="I13" i="6"/>
  <c r="I14" i="6"/>
  <c r="I15" i="6"/>
  <c r="I16" i="6"/>
  <c r="I17" i="6"/>
  <c r="I18" i="6"/>
  <c r="I19" i="6"/>
  <c r="I20" i="6"/>
  <c r="I21" i="6"/>
  <c r="I22" i="6"/>
  <c r="I23" i="6"/>
  <c r="I24" i="6"/>
  <c r="I25" i="6"/>
  <c r="I7" i="6"/>
  <c r="F8" i="6" l="1"/>
  <c r="F9" i="6"/>
  <c r="F10" i="6"/>
  <c r="F11" i="6"/>
  <c r="F12" i="6"/>
  <c r="F13" i="6"/>
  <c r="F14" i="6"/>
  <c r="F15" i="6"/>
  <c r="F16" i="6"/>
  <c r="F17" i="6"/>
  <c r="F18" i="6"/>
  <c r="F19" i="6"/>
  <c r="F20" i="6"/>
  <c r="F21" i="6"/>
  <c r="F22" i="6"/>
  <c r="F23" i="6"/>
  <c r="F24" i="6"/>
  <c r="F25" i="6"/>
  <c r="F26" i="6"/>
  <c r="F7" i="6" l="1"/>
  <c r="N7" i="6" l="1"/>
  <c r="T1" i="6" l="1"/>
  <c r="P26" i="6" l="1"/>
  <c r="P25" i="6"/>
  <c r="P24" i="6"/>
  <c r="P23" i="6"/>
  <c r="P22" i="6"/>
  <c r="P21" i="6"/>
  <c r="P20" i="6"/>
  <c r="P19" i="6"/>
  <c r="P18" i="6"/>
  <c r="P17" i="6"/>
  <c r="P16" i="6"/>
  <c r="P15" i="6"/>
  <c r="P14" i="6"/>
  <c r="P13" i="6"/>
  <c r="P12" i="6"/>
  <c r="P11" i="6"/>
  <c r="P10" i="6"/>
  <c r="P9" i="6"/>
  <c r="P8" i="6"/>
  <c r="P7" i="6"/>
  <c r="Q26" i="6" l="1"/>
  <c r="Q25" i="6"/>
  <c r="Q24" i="6"/>
  <c r="Q23" i="6"/>
  <c r="Q22" i="6"/>
  <c r="Q21" i="6"/>
  <c r="Q20" i="6"/>
  <c r="Q19" i="6"/>
  <c r="Q18" i="6"/>
  <c r="Q17" i="6"/>
  <c r="Q16" i="6"/>
  <c r="Q15" i="6"/>
  <c r="Q14" i="6"/>
  <c r="Q13" i="6"/>
  <c r="Q12" i="6"/>
  <c r="Q11" i="6"/>
  <c r="Q10" i="6"/>
  <c r="Q9" i="6"/>
  <c r="Q8" i="6"/>
  <c r="Q7" i="6"/>
  <c r="O26" i="6"/>
  <c r="O25" i="6"/>
  <c r="O24" i="6"/>
  <c r="O23" i="6"/>
  <c r="O22" i="6"/>
  <c r="O21" i="6"/>
  <c r="O20" i="6"/>
  <c r="O19" i="6"/>
  <c r="O18" i="6"/>
  <c r="O17" i="6"/>
  <c r="O16" i="6"/>
  <c r="O15" i="6"/>
  <c r="O14" i="6"/>
  <c r="O13" i="6"/>
  <c r="O12" i="6"/>
  <c r="O11" i="6"/>
  <c r="O10" i="6"/>
  <c r="O9" i="6"/>
  <c r="O8" i="6"/>
  <c r="O7" i="6"/>
  <c r="N26" i="6"/>
  <c r="N25" i="6"/>
  <c r="N24" i="6"/>
  <c r="N23" i="6"/>
  <c r="N22" i="6"/>
  <c r="N21" i="6"/>
  <c r="N20" i="6"/>
  <c r="N19" i="6"/>
  <c r="N18" i="6"/>
  <c r="N17" i="6"/>
  <c r="N16" i="6"/>
  <c r="N15" i="6"/>
  <c r="N14" i="6"/>
  <c r="N13" i="6"/>
  <c r="N12" i="6"/>
  <c r="N11" i="6"/>
  <c r="N10" i="6"/>
  <c r="N9" i="6"/>
  <c r="N8" i="6"/>
  <c r="E26" i="6" l="1"/>
  <c r="E25" i="6"/>
  <c r="E24" i="6"/>
  <c r="E23" i="6"/>
  <c r="E22" i="6"/>
  <c r="E21" i="6"/>
  <c r="E20" i="6"/>
  <c r="E19" i="6"/>
  <c r="E18" i="6"/>
  <c r="E17" i="6"/>
  <c r="E16" i="6"/>
  <c r="E15" i="6"/>
  <c r="E14" i="6"/>
  <c r="E13" i="6"/>
  <c r="E12" i="6"/>
  <c r="E11" i="6"/>
  <c r="E10" i="6"/>
  <c r="E9" i="6"/>
  <c r="E8" i="6"/>
  <c r="E7" i="6"/>
  <c r="D26" i="6"/>
  <c r="D25" i="6"/>
  <c r="D24" i="6"/>
  <c r="D23" i="6"/>
  <c r="D22" i="6"/>
  <c r="D21" i="6"/>
  <c r="D20" i="6"/>
  <c r="D19" i="6"/>
  <c r="D18" i="6"/>
  <c r="D17" i="6"/>
  <c r="D16" i="6"/>
  <c r="D15" i="6"/>
  <c r="D14" i="6"/>
  <c r="D13" i="6"/>
  <c r="D12" i="6"/>
  <c r="D11" i="6"/>
  <c r="D10" i="6"/>
  <c r="D9" i="6"/>
  <c r="D8" i="6"/>
  <c r="D7" i="6"/>
  <c r="E17" i="1" l="1"/>
  <c r="E16" i="1"/>
  <c r="G25" i="9" l="1"/>
  <c r="G10" i="9"/>
  <c r="G26" i="9"/>
  <c r="G12" i="9"/>
  <c r="G23" i="9"/>
  <c r="G21" i="9"/>
  <c r="G14" i="9"/>
  <c r="G7" i="9"/>
  <c r="G16" i="9"/>
  <c r="G9" i="9"/>
  <c r="G11" i="9"/>
  <c r="G18" i="9"/>
  <c r="G15" i="9"/>
  <c r="G20" i="9"/>
  <c r="G13" i="9"/>
  <c r="G19" i="9"/>
  <c r="G22" i="9"/>
  <c r="G8" i="9"/>
  <c r="G24" i="9"/>
  <c r="G17" i="9"/>
  <c r="H24" i="9"/>
  <c r="H26" i="9"/>
  <c r="H9" i="9"/>
  <c r="H17" i="9"/>
  <c r="H25" i="9"/>
  <c r="H7" i="9"/>
  <c r="H15" i="9"/>
  <c r="H23" i="9"/>
  <c r="H14" i="9"/>
  <c r="H22" i="9"/>
  <c r="H12" i="9"/>
  <c r="H20" i="9"/>
  <c r="H18" i="9"/>
  <c r="H13" i="9"/>
  <c r="H21" i="9"/>
  <c r="H11" i="9"/>
  <c r="H19" i="9"/>
  <c r="H10" i="9"/>
  <c r="H8" i="9"/>
  <c r="H16" i="9"/>
  <c r="H10" i="6"/>
  <c r="H14" i="6"/>
  <c r="H18" i="6"/>
  <c r="H22" i="6"/>
  <c r="H26" i="6"/>
  <c r="H12" i="6"/>
  <c r="H24" i="6"/>
  <c r="H11" i="6"/>
  <c r="H15" i="6"/>
  <c r="H19" i="6"/>
  <c r="H23" i="6"/>
  <c r="H7" i="6"/>
  <c r="H8" i="6"/>
  <c r="H20" i="6"/>
  <c r="H9" i="6"/>
  <c r="H13" i="6"/>
  <c r="H17" i="6"/>
  <c r="H21" i="6"/>
  <c r="H25" i="6"/>
  <c r="H16" i="6"/>
  <c r="G11" i="6"/>
  <c r="G15" i="6"/>
  <c r="G19" i="6"/>
  <c r="G23" i="6"/>
  <c r="G17" i="6"/>
  <c r="G8" i="6"/>
  <c r="G12" i="6"/>
  <c r="G16" i="6"/>
  <c r="G20" i="6"/>
  <c r="G24" i="6"/>
  <c r="G13" i="6"/>
  <c r="G25" i="6"/>
  <c r="G10" i="6"/>
  <c r="G14" i="6"/>
  <c r="G18" i="6"/>
  <c r="G22" i="6"/>
  <c r="G26" i="6"/>
  <c r="G9" i="6"/>
  <c r="G21" i="6"/>
  <c r="G7" i="6"/>
  <c r="I1" i="2"/>
  <c r="T25" i="9" l="1"/>
  <c r="T22" i="9"/>
  <c r="T9" i="9"/>
  <c r="T12" i="9"/>
  <c r="T8" i="9"/>
  <c r="T24" i="9"/>
  <c r="T14" i="9"/>
  <c r="T19" i="9"/>
  <c r="T11" i="9"/>
  <c r="T23" i="9"/>
  <c r="T15" i="9"/>
  <c r="T21" i="9"/>
  <c r="T16" i="9"/>
  <c r="R27" i="9"/>
  <c r="G9" i="10" s="1"/>
  <c r="G8" i="10" s="1"/>
  <c r="T7" i="9"/>
  <c r="T13" i="9"/>
  <c r="T20" i="9"/>
  <c r="S27" i="9"/>
  <c r="G12" i="10" s="1"/>
  <c r="G11" i="10" s="1"/>
  <c r="T18" i="9"/>
  <c r="T17" i="9"/>
  <c r="T26" i="9"/>
  <c r="T10" i="9"/>
  <c r="T24" i="6"/>
  <c r="T11" i="6"/>
  <c r="S27" i="6"/>
  <c r="G12" i="2" s="1"/>
  <c r="G11" i="2" s="1"/>
  <c r="T13" i="6"/>
  <c r="T19" i="6"/>
  <c r="T25" i="6"/>
  <c r="T23" i="6"/>
  <c r="T22" i="6"/>
  <c r="T15" i="6"/>
  <c r="T17" i="6"/>
  <c r="T20" i="6"/>
  <c r="T9" i="6"/>
  <c r="T21" i="6"/>
  <c r="T8" i="6"/>
  <c r="T14" i="6"/>
  <c r="T12" i="6"/>
  <c r="T18" i="6"/>
  <c r="T16" i="6"/>
  <c r="T26" i="6"/>
  <c r="T7" i="6"/>
  <c r="G9" i="2"/>
  <c r="G8" i="2" s="1"/>
  <c r="T10" i="6"/>
  <c r="T27" i="9" l="1"/>
  <c r="G6" i="10"/>
  <c r="D30" i="8" s="1"/>
  <c r="G6" i="2"/>
  <c r="B30" i="1" s="1"/>
  <c r="T27" i="6"/>
</calcChain>
</file>

<file path=xl/sharedStrings.xml><?xml version="1.0" encoding="utf-8"?>
<sst xmlns="http://schemas.openxmlformats.org/spreadsheetml/2006/main" count="495" uniqueCount="180">
  <si>
    <t>(1)</t>
  </si>
  <si>
    <t>MWh/p</t>
    <phoneticPr fontId="4"/>
  </si>
  <si>
    <t>Units</t>
    <phoneticPr fontId="4"/>
  </si>
  <si>
    <t>degree Celsius</t>
    <phoneticPr fontId="4"/>
  </si>
  <si>
    <t>-</t>
    <phoneticPr fontId="4"/>
  </si>
  <si>
    <t>Selected from the default values set in the methodology</t>
  </si>
  <si>
    <t>[Monitoring option]</t>
    <phoneticPr fontId="4"/>
  </si>
  <si>
    <t>Option A</t>
    <phoneticPr fontId="4"/>
  </si>
  <si>
    <t>Based on public data which is measured by entities other than the project participants (Data used: publicly recognized data such as statistical data and specifications)</t>
    <phoneticPr fontId="4"/>
  </si>
  <si>
    <t>Option B</t>
    <phoneticPr fontId="4"/>
  </si>
  <si>
    <t>Option C</t>
    <phoneticPr fontId="4"/>
  </si>
  <si>
    <t>1. Calculations for emission reductions</t>
    <phoneticPr fontId="4"/>
  </si>
  <si>
    <t>Fuel type</t>
    <phoneticPr fontId="4"/>
  </si>
  <si>
    <t>Value</t>
    <phoneticPr fontId="4"/>
  </si>
  <si>
    <t>Units</t>
    <phoneticPr fontId="4"/>
  </si>
  <si>
    <t>Parameter</t>
  </si>
  <si>
    <t>N/A</t>
  </si>
  <si>
    <r>
      <t>tCO</t>
    </r>
    <r>
      <rPr>
        <vertAlign val="subscript"/>
        <sz val="11"/>
        <color indexed="8"/>
        <rFont val="Arial"/>
        <family val="2"/>
      </rPr>
      <t>2</t>
    </r>
    <r>
      <rPr>
        <sz val="11"/>
        <color indexed="8"/>
        <rFont val="Arial"/>
        <family val="2"/>
      </rPr>
      <t>/p</t>
    </r>
    <phoneticPr fontId="4"/>
  </si>
  <si>
    <t>MWh/p</t>
    <phoneticPr fontId="4"/>
  </si>
  <si>
    <t>[List of Default Values]</t>
    <phoneticPr fontId="4"/>
  </si>
  <si>
    <t>degree Celsius</t>
    <phoneticPr fontId="4"/>
  </si>
  <si>
    <t>Continuously</t>
    <phoneticPr fontId="4"/>
  </si>
  <si>
    <t>(3)</t>
    <phoneticPr fontId="4"/>
  </si>
  <si>
    <t>Option C</t>
    <phoneticPr fontId="4"/>
  </si>
  <si>
    <t>Monitored data</t>
    <phoneticPr fontId="4"/>
  </si>
  <si>
    <t>-</t>
    <phoneticPr fontId="3"/>
  </si>
  <si>
    <t>The most recent value available at the time of validation is applied and fixed for the monitoring period thereafter. The data is sourced from “Grid Emission Factor (GEF) of Thailand”, endorsed by Thailand Greenhouse Gas Management Organization unless otherwise instructed by the Joint Committee.</t>
    <phoneticPr fontId="4"/>
  </si>
  <si>
    <t>Based on the amount of transaction which is measured directly using measuring equipment (Data used: commercial evidence such as invoices)</t>
  </si>
  <si>
    <t>Based on the actual measurement using measuring equipment (Data used: measured values)</t>
  </si>
  <si>
    <t>Option C</t>
    <phoneticPr fontId="4"/>
  </si>
  <si>
    <t>Monitored data</t>
    <phoneticPr fontId="4"/>
  </si>
  <si>
    <t>Continuously</t>
    <phoneticPr fontId="4"/>
  </si>
  <si>
    <t>(2)</t>
    <phoneticPr fontId="4"/>
  </si>
  <si>
    <t>mass or weight/p</t>
    <phoneticPr fontId="4"/>
  </si>
  <si>
    <t>Option B</t>
    <phoneticPr fontId="4"/>
  </si>
  <si>
    <t>Invoice from fuel supply company</t>
    <phoneticPr fontId="4"/>
  </si>
  <si>
    <t>Data is collected and recorded from the invoices by the fuel supply company.</t>
    <phoneticPr fontId="4"/>
  </si>
  <si>
    <t>Continuously</t>
    <phoneticPr fontId="4"/>
  </si>
  <si>
    <t xml:space="preserve">Power generation efficiency </t>
    <phoneticPr fontId="4"/>
  </si>
  <si>
    <t>%</t>
    <phoneticPr fontId="4"/>
  </si>
  <si>
    <t>Specification of the captive power generation system provided by the manufacturer</t>
    <phoneticPr fontId="4"/>
  </si>
  <si>
    <t>Net calorific value of consumed fuel</t>
    <phoneticPr fontId="4"/>
  </si>
  <si>
    <t>GJ/mass or weight</t>
    <phoneticPr fontId="4"/>
  </si>
  <si>
    <t>In order of preference:
1) values provided by the fuel supplier;
2) measurement by the project participants;
3) regional or national default values;
4) IPCC default values provided in table 1.4 of Ch.1 Vol.2 of 2006 IPCC Guidelines on National GHG Inventories. Lower value is applied.</t>
    <phoneticPr fontId="4"/>
  </si>
  <si>
    <t>-</t>
    <phoneticPr fontId="3"/>
  </si>
  <si>
    <t>Parameters</t>
    <phoneticPr fontId="3"/>
  </si>
  <si>
    <t>Description of data</t>
    <phoneticPr fontId="3"/>
  </si>
  <si>
    <t>Units</t>
    <phoneticPr fontId="3"/>
  </si>
  <si>
    <t>-</t>
    <phoneticPr fontId="3"/>
  </si>
  <si>
    <t>Estimated values</t>
    <phoneticPr fontId="3"/>
  </si>
  <si>
    <t>Total</t>
    <phoneticPr fontId="3"/>
  </si>
  <si>
    <t>Project
chiller
No.</t>
    <phoneticPr fontId="3"/>
  </si>
  <si>
    <t>-</t>
    <phoneticPr fontId="4"/>
  </si>
  <si>
    <t>2. Calculations for reference emissions</t>
    <phoneticPr fontId="4"/>
  </si>
  <si>
    <t>3. Calculations of the project emissions</t>
    <phoneticPr fontId="4"/>
  </si>
  <si>
    <t>(a)</t>
    <phoneticPr fontId="4"/>
  </si>
  <si>
    <t>(b)</t>
    <phoneticPr fontId="4"/>
  </si>
  <si>
    <t>(c)</t>
    <phoneticPr fontId="4"/>
  </si>
  <si>
    <t>(d)</t>
    <phoneticPr fontId="4"/>
  </si>
  <si>
    <t>(e)</t>
    <phoneticPr fontId="4"/>
  </si>
  <si>
    <t>(f)</t>
    <phoneticPr fontId="4"/>
  </si>
  <si>
    <t>(g)</t>
    <phoneticPr fontId="4"/>
  </si>
  <si>
    <t>(h)</t>
    <phoneticPr fontId="4"/>
  </si>
  <si>
    <t>(i)</t>
    <phoneticPr fontId="4"/>
  </si>
  <si>
    <t>(j)</t>
    <phoneticPr fontId="4"/>
  </si>
  <si>
    <t>Monitoring point No.</t>
    <phoneticPr fontId="4"/>
  </si>
  <si>
    <t>Parameters</t>
    <phoneticPr fontId="4"/>
  </si>
  <si>
    <t>Description of data</t>
    <phoneticPr fontId="4"/>
  </si>
  <si>
    <t>Estimated Values</t>
    <phoneticPr fontId="4"/>
  </si>
  <si>
    <t>Units</t>
    <phoneticPr fontId="4"/>
  </si>
  <si>
    <t>Monitoring option</t>
    <phoneticPr fontId="4"/>
  </si>
  <si>
    <t>Source of data</t>
    <phoneticPr fontId="4"/>
  </si>
  <si>
    <t>Measurement methods and procedures</t>
    <phoneticPr fontId="4"/>
  </si>
  <si>
    <t>Monitoring frequency</t>
    <phoneticPr fontId="4"/>
  </si>
  <si>
    <t>Other comments</t>
    <phoneticPr fontId="4"/>
  </si>
  <si>
    <t>(a)</t>
    <phoneticPr fontId="4"/>
  </si>
  <si>
    <t>(f)</t>
    <phoneticPr fontId="4"/>
  </si>
  <si>
    <t>-</t>
    <phoneticPr fontId="3"/>
  </si>
  <si>
    <t>-</t>
    <phoneticPr fontId="4"/>
  </si>
  <si>
    <t>[Captive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t>
    <phoneticPr fontId="4"/>
  </si>
  <si>
    <t>Power generation efficiency obtained from manufacturer's specification</t>
    <phoneticPr fontId="4"/>
  </si>
  <si>
    <t>The power generation efficiency calculated from monitored data of the amount of fuel input for power generation and the amount of electricity generated</t>
    <phoneticPr fontId="4"/>
  </si>
  <si>
    <t>Monitoring Spreadsheet: JCM_TH_AM003_ver01.0</t>
    <phoneticPr fontId="4"/>
  </si>
  <si>
    <r>
      <t xml:space="preserve">Table 1: Parameters to be monitored </t>
    </r>
    <r>
      <rPr>
        <b/>
        <i/>
        <sz val="11"/>
        <color indexed="8"/>
        <rFont val="Arial"/>
        <family val="2"/>
      </rPr>
      <t>ex post</t>
    </r>
    <phoneticPr fontId="4"/>
  </si>
  <si>
    <r>
      <t>EC</t>
    </r>
    <r>
      <rPr>
        <vertAlign val="subscript"/>
        <sz val="11"/>
        <rFont val="Arial"/>
        <family val="2"/>
      </rPr>
      <t>PJ,i,p</t>
    </r>
    <phoneticPr fontId="4"/>
  </si>
  <si>
    <r>
      <t xml:space="preserve">Power consumption of project chiller </t>
    </r>
    <r>
      <rPr>
        <i/>
        <sz val="11"/>
        <rFont val="Arial"/>
        <family val="2"/>
      </rPr>
      <t>i</t>
    </r>
    <r>
      <rPr>
        <sz val="11"/>
        <rFont val="Arial"/>
        <family val="2"/>
      </rPr>
      <t xml:space="preserve"> during the period </t>
    </r>
    <r>
      <rPr>
        <i/>
        <sz val="11"/>
        <rFont val="Arial"/>
        <family val="2"/>
      </rPr>
      <t>p</t>
    </r>
    <phoneticPr fontId="4"/>
  </si>
  <si>
    <r>
      <t>Data is measured by measuring equipments in the factory.
- Specification of measuring equipments:</t>
    </r>
    <r>
      <rPr>
        <sz val="11"/>
        <rFont val="ＭＳ Ｐゴシック"/>
        <family val="3"/>
        <charset val="128"/>
      </rPr>
      <t xml:space="preserve">
</t>
    </r>
    <r>
      <rPr>
        <sz val="11"/>
        <rFont val="Arial"/>
        <family val="2"/>
      </rPr>
      <t xml:space="preserve">  1) Electrical power meter is applied for measurement of electrical power consumption of project chiller.
  2) Meter is certified in compliance with national/international standards on electrical power meter.
- Measuring and recording:
</t>
    </r>
    <r>
      <rPr>
        <sz val="11"/>
        <rFont val="ＭＳ Ｐゴシック"/>
        <family val="3"/>
        <charset val="128"/>
      </rPr>
      <t>　</t>
    </r>
    <r>
      <rPr>
        <sz val="11"/>
        <rFont val="Arial"/>
        <family val="2"/>
      </rPr>
      <t xml:space="preserve">1) Measured data is  recorded and stored in the measuring equipments.
</t>
    </r>
    <r>
      <rPr>
        <sz val="11"/>
        <rFont val="ＭＳ Ｐゴシック"/>
        <family val="3"/>
        <charset val="128"/>
      </rPr>
      <t>　</t>
    </r>
    <r>
      <rPr>
        <sz val="11"/>
        <rFont val="Arial"/>
        <family val="2"/>
      </rPr>
      <t>2) Recorded data is checked its integrity once a month by responsible staff.
- Calibration:</t>
    </r>
    <r>
      <rPr>
        <sz val="11"/>
        <rFont val="ＭＳ Ｐゴシック"/>
        <family val="3"/>
        <charset val="128"/>
      </rPr>
      <t xml:space="preserve">
</t>
    </r>
    <r>
      <rPr>
        <sz val="11"/>
        <rFont val="Arial"/>
        <family val="2"/>
      </rPr>
      <t xml:space="preserve">  In case a calibration certificate issued by an entity accredited under national/international standards is not provided, such measuring equipment is required to be calibrated.</t>
    </r>
    <phoneticPr fontId="4"/>
  </si>
  <si>
    <r>
      <t>Data is measured by measuring equipment in the factory.
- Specification of measuring equipment:</t>
    </r>
    <r>
      <rPr>
        <sz val="11"/>
        <rFont val="ＭＳ Ｐゴシック"/>
        <family val="3"/>
        <charset val="128"/>
      </rPr>
      <t xml:space="preserve">
</t>
    </r>
    <r>
      <rPr>
        <sz val="11"/>
        <rFont val="Arial"/>
        <family val="2"/>
      </rPr>
      <t xml:space="preserve">  1) Electrical power meter is applied for measurement of electrical power consumption of project chiller.
  2) Meter is certified in compliance with national/international standards on electrical power meter.
- Measuring and recording:
</t>
    </r>
    <r>
      <rPr>
        <sz val="11"/>
        <rFont val="ＭＳ Ｐゴシック"/>
        <family val="3"/>
        <charset val="128"/>
      </rPr>
      <t>　</t>
    </r>
    <r>
      <rPr>
        <sz val="11"/>
        <rFont val="Arial"/>
        <family val="2"/>
      </rPr>
      <t xml:space="preserve">1) Measured data is  recorded and stored in the measuring equipment.
</t>
    </r>
    <r>
      <rPr>
        <sz val="11"/>
        <rFont val="ＭＳ Ｐゴシック"/>
        <family val="3"/>
        <charset val="128"/>
      </rPr>
      <t>　</t>
    </r>
    <r>
      <rPr>
        <sz val="11"/>
        <rFont val="Arial"/>
        <family val="2"/>
      </rPr>
      <t>2) Recorded data is checked its integrity once a month by responsible staff.
- Calibration:</t>
    </r>
    <r>
      <rPr>
        <sz val="11"/>
        <rFont val="ＭＳ Ｐゴシック"/>
        <family val="3"/>
        <charset val="128"/>
      </rPr>
      <t xml:space="preserve">
</t>
    </r>
    <r>
      <rPr>
        <sz val="11"/>
        <rFont val="Arial"/>
        <family val="2"/>
      </rPr>
      <t xml:space="preserve">  In case a calibration certificate issued by an entity accredited under national/international standards is not provided, such measuring equipment is required to be calibrated.</t>
    </r>
  </si>
  <si>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4"/>
  </si>
  <si>
    <r>
      <t>CO</t>
    </r>
    <r>
      <rPr>
        <b/>
        <vertAlign val="subscript"/>
        <sz val="11"/>
        <color indexed="9"/>
        <rFont val="Arial"/>
        <family val="2"/>
      </rPr>
      <t>2</t>
    </r>
    <r>
      <rPr>
        <b/>
        <sz val="11"/>
        <color indexed="9"/>
        <rFont val="Arial"/>
        <family val="2"/>
      </rPr>
      <t xml:space="preserve"> emission reductions</t>
    </r>
    <phoneticPr fontId="4"/>
  </si>
  <si>
    <r>
      <t>FC</t>
    </r>
    <r>
      <rPr>
        <vertAlign val="subscript"/>
        <sz val="11"/>
        <rFont val="Arial"/>
        <family val="2"/>
      </rPr>
      <t>PJ,p</t>
    </r>
    <phoneticPr fontId="4"/>
  </si>
  <si>
    <r>
      <t xml:space="preserve">The amount of fuel input for power generation during monitoring period </t>
    </r>
    <r>
      <rPr>
        <i/>
        <sz val="11"/>
        <rFont val="Arial"/>
        <family val="2"/>
      </rPr>
      <t>p</t>
    </r>
    <phoneticPr fontId="4"/>
  </si>
  <si>
    <r>
      <t>EG</t>
    </r>
    <r>
      <rPr>
        <vertAlign val="subscript"/>
        <sz val="11"/>
        <rFont val="Arial"/>
        <family val="2"/>
      </rPr>
      <t>PJ,p</t>
    </r>
    <phoneticPr fontId="4"/>
  </si>
  <si>
    <r>
      <t xml:space="preserve">The amount of electricity generated during the monitoring period </t>
    </r>
    <r>
      <rPr>
        <i/>
        <sz val="11"/>
        <rFont val="Arial"/>
        <family val="2"/>
      </rPr>
      <t>p</t>
    </r>
    <phoneticPr fontId="4"/>
  </si>
  <si>
    <r>
      <t xml:space="preserve">Table 2: Project-specific parameters to be fixed </t>
    </r>
    <r>
      <rPr>
        <b/>
        <i/>
        <sz val="11"/>
        <color indexed="8"/>
        <rFont val="Arial"/>
        <family val="2"/>
      </rPr>
      <t>ex ante</t>
    </r>
    <phoneticPr fontId="4"/>
  </si>
  <si>
    <r>
      <t xml:space="preserve">Parameters to be monitored </t>
    </r>
    <r>
      <rPr>
        <b/>
        <i/>
        <sz val="11"/>
        <color indexed="9"/>
        <rFont val="Arial"/>
        <family val="2"/>
      </rPr>
      <t>ex post</t>
    </r>
    <phoneticPr fontId="3"/>
  </si>
  <si>
    <r>
      <t xml:space="preserve">Project-specific parameters to be fixed </t>
    </r>
    <r>
      <rPr>
        <b/>
        <i/>
        <sz val="11"/>
        <color indexed="9"/>
        <rFont val="Arial"/>
        <family val="2"/>
      </rPr>
      <t>ex ante</t>
    </r>
    <phoneticPr fontId="3"/>
  </si>
  <si>
    <r>
      <rPr>
        <b/>
        <i/>
        <sz val="11"/>
        <color theme="0"/>
        <rFont val="Arial"/>
        <family val="2"/>
      </rPr>
      <t>Ex-ante</t>
    </r>
    <r>
      <rPr>
        <b/>
        <sz val="11"/>
        <color theme="0"/>
        <rFont val="Arial"/>
        <family val="2"/>
      </rPr>
      <t xml:space="preserve"> estimation of emissions</t>
    </r>
    <phoneticPr fontId="3"/>
  </si>
  <si>
    <r>
      <t>EC</t>
    </r>
    <r>
      <rPr>
        <vertAlign val="subscript"/>
        <sz val="11"/>
        <rFont val="Arial"/>
        <family val="2"/>
      </rPr>
      <t>PJ,i,p</t>
    </r>
    <phoneticPr fontId="4"/>
  </si>
  <si>
    <r>
      <t>FC</t>
    </r>
    <r>
      <rPr>
        <vertAlign val="subscript"/>
        <sz val="11"/>
        <rFont val="Arial"/>
        <family val="2"/>
      </rPr>
      <t>PJ,p</t>
    </r>
    <phoneticPr fontId="4"/>
  </si>
  <si>
    <r>
      <t>EG</t>
    </r>
    <r>
      <rPr>
        <vertAlign val="subscript"/>
        <sz val="11"/>
        <rFont val="Arial"/>
        <family val="2"/>
      </rPr>
      <t>PJ,p</t>
    </r>
    <phoneticPr fontId="4"/>
  </si>
  <si>
    <r>
      <t>EF</t>
    </r>
    <r>
      <rPr>
        <vertAlign val="subscript"/>
        <sz val="11"/>
        <rFont val="Arial"/>
        <family val="2"/>
      </rPr>
      <t>elec</t>
    </r>
    <phoneticPr fontId="4"/>
  </si>
  <si>
    <r>
      <t>T</t>
    </r>
    <r>
      <rPr>
        <vertAlign val="subscript"/>
        <sz val="11"/>
        <rFont val="Arial"/>
        <family val="2"/>
      </rPr>
      <t>cooling-out,i</t>
    </r>
    <phoneticPr fontId="4"/>
  </si>
  <si>
    <r>
      <t>T</t>
    </r>
    <r>
      <rPr>
        <vertAlign val="subscript"/>
        <sz val="11"/>
        <rFont val="Arial"/>
        <family val="2"/>
      </rPr>
      <t>chilled-out,i</t>
    </r>
    <phoneticPr fontId="4"/>
  </si>
  <si>
    <r>
      <t>COP</t>
    </r>
    <r>
      <rPr>
        <vertAlign val="subscript"/>
        <sz val="11"/>
        <rFont val="Arial"/>
        <family val="2"/>
      </rPr>
      <t>RE,i</t>
    </r>
    <phoneticPr fontId="4"/>
  </si>
  <si>
    <r>
      <t>COP</t>
    </r>
    <r>
      <rPr>
        <vertAlign val="subscript"/>
        <sz val="11"/>
        <rFont val="Arial"/>
        <family val="2"/>
      </rPr>
      <t>PJ,i</t>
    </r>
    <phoneticPr fontId="4"/>
  </si>
  <si>
    <r>
      <t>COP</t>
    </r>
    <r>
      <rPr>
        <vertAlign val="subscript"/>
        <sz val="11"/>
        <rFont val="Arial"/>
        <family val="2"/>
      </rPr>
      <t>PJ,tc,i</t>
    </r>
    <phoneticPr fontId="4"/>
  </si>
  <si>
    <r>
      <t>η</t>
    </r>
    <r>
      <rPr>
        <vertAlign val="subscript"/>
        <sz val="11"/>
        <rFont val="Arial"/>
        <family val="2"/>
      </rPr>
      <t>elec</t>
    </r>
    <phoneticPr fontId="4"/>
  </si>
  <si>
    <r>
      <t>NCV</t>
    </r>
    <r>
      <rPr>
        <vertAlign val="subscript"/>
        <sz val="11"/>
        <rFont val="Arial"/>
        <family val="2"/>
      </rPr>
      <t>fuel</t>
    </r>
    <phoneticPr fontId="4"/>
  </si>
  <si>
    <r>
      <t>EF</t>
    </r>
    <r>
      <rPr>
        <vertAlign val="subscript"/>
        <sz val="11"/>
        <rFont val="Arial"/>
        <family val="2"/>
      </rPr>
      <t>fuel</t>
    </r>
    <phoneticPr fontId="4"/>
  </si>
  <si>
    <r>
      <t>RE</t>
    </r>
    <r>
      <rPr>
        <vertAlign val="subscript"/>
        <sz val="11"/>
        <rFont val="Arial"/>
        <family val="2"/>
      </rPr>
      <t>i,p</t>
    </r>
    <phoneticPr fontId="4"/>
  </si>
  <si>
    <r>
      <t>PE</t>
    </r>
    <r>
      <rPr>
        <vertAlign val="subscript"/>
        <sz val="11"/>
        <rFont val="Arial"/>
        <family val="2"/>
      </rPr>
      <t>i,p</t>
    </r>
    <phoneticPr fontId="3"/>
  </si>
  <si>
    <r>
      <t>ER</t>
    </r>
    <r>
      <rPr>
        <vertAlign val="subscript"/>
        <sz val="11"/>
        <rFont val="Arial"/>
        <family val="2"/>
      </rPr>
      <t>i,p</t>
    </r>
    <phoneticPr fontId="4"/>
  </si>
  <si>
    <r>
      <t xml:space="preserve">Power consumption of project chiller </t>
    </r>
    <r>
      <rPr>
        <i/>
        <sz val="11"/>
        <rFont val="Arial"/>
        <family val="2"/>
      </rPr>
      <t>i</t>
    </r>
    <r>
      <rPr>
        <sz val="11"/>
        <rFont val="Arial"/>
        <family val="2"/>
      </rPr>
      <t xml:space="preserve"> during the period </t>
    </r>
    <r>
      <rPr>
        <i/>
        <sz val="11"/>
        <rFont val="Arial"/>
        <family val="2"/>
      </rPr>
      <t>p</t>
    </r>
    <phoneticPr fontId="4"/>
  </si>
  <si>
    <r>
      <t xml:space="preserve">The amount of fuel input for power generation during monitoring period </t>
    </r>
    <r>
      <rPr>
        <i/>
        <sz val="11"/>
        <rFont val="Arial"/>
        <family val="2"/>
      </rPr>
      <t>p</t>
    </r>
    <phoneticPr fontId="3"/>
  </si>
  <si>
    <r>
      <t xml:space="preserve">The amount of electricity generated during the monitoring period </t>
    </r>
    <r>
      <rPr>
        <i/>
        <sz val="11"/>
        <rFont val="Arial"/>
        <family val="2"/>
      </rPr>
      <t>p</t>
    </r>
    <phoneticPr fontId="3"/>
  </si>
  <si>
    <r>
      <t>[For grid electricity]
CO</t>
    </r>
    <r>
      <rPr>
        <vertAlign val="subscript"/>
        <sz val="11"/>
        <rFont val="Arial"/>
        <family val="2"/>
      </rPr>
      <t>2</t>
    </r>
    <r>
      <rPr>
        <sz val="11"/>
        <rFont val="Arial"/>
        <family val="2"/>
      </rPr>
      <t xml:space="preserve"> emission factor for consumed electricity</t>
    </r>
    <phoneticPr fontId="4"/>
  </si>
  <si>
    <r>
      <t>[For captive electricity]
CO</t>
    </r>
    <r>
      <rPr>
        <vertAlign val="subscript"/>
        <sz val="11"/>
        <rFont val="Arial"/>
        <family val="2"/>
      </rPr>
      <t>2</t>
    </r>
    <r>
      <rPr>
        <sz val="11"/>
        <rFont val="Arial"/>
        <family val="2"/>
      </rPr>
      <t xml:space="preserve"> emission factor for consumed electricity
</t>
    </r>
    <r>
      <rPr>
        <b/>
        <sz val="11"/>
        <rFont val="Arial"/>
        <family val="2"/>
      </rPr>
      <t>Option a</t>
    </r>
    <phoneticPr fontId="4"/>
  </si>
  <si>
    <r>
      <t>[For captive electricity]
CO</t>
    </r>
    <r>
      <rPr>
        <vertAlign val="subscript"/>
        <sz val="11"/>
        <rFont val="Arial"/>
        <family val="2"/>
      </rPr>
      <t>2</t>
    </r>
    <r>
      <rPr>
        <sz val="11"/>
        <rFont val="Arial"/>
        <family val="2"/>
      </rPr>
      <t xml:space="preserve"> emission factor for consumed electricity
</t>
    </r>
    <r>
      <rPr>
        <b/>
        <sz val="11"/>
        <rFont val="Arial"/>
        <family val="2"/>
      </rPr>
      <t>Option b</t>
    </r>
    <phoneticPr fontId="4"/>
  </si>
  <si>
    <r>
      <t xml:space="preserve">Output cooling water temperature of project chiller </t>
    </r>
    <r>
      <rPr>
        <i/>
        <sz val="11"/>
        <rFont val="Arial"/>
        <family val="2"/>
      </rPr>
      <t>i</t>
    </r>
    <r>
      <rPr>
        <sz val="11"/>
        <rFont val="Arial"/>
        <family val="2"/>
      </rPr>
      <t xml:space="preserve"> set under the project specific condition</t>
    </r>
    <phoneticPr fontId="4"/>
  </si>
  <si>
    <r>
      <t xml:space="preserve">Output chilled water temperature of project chiller </t>
    </r>
    <r>
      <rPr>
        <i/>
        <sz val="11"/>
        <rFont val="Arial"/>
        <family val="2"/>
      </rPr>
      <t>i</t>
    </r>
    <r>
      <rPr>
        <sz val="11"/>
        <rFont val="Arial"/>
        <family val="2"/>
      </rPr>
      <t xml:space="preserve"> set under the project specific condition</t>
    </r>
    <phoneticPr fontId="4"/>
  </si>
  <si>
    <r>
      <t xml:space="preserve">COP of reference chiller </t>
    </r>
    <r>
      <rPr>
        <i/>
        <sz val="11"/>
        <rFont val="Arial"/>
        <family val="2"/>
      </rPr>
      <t>i</t>
    </r>
    <r>
      <rPr>
        <sz val="11"/>
        <rFont val="Arial"/>
        <family val="2"/>
      </rPr>
      <t xml:space="preserve"> under the standardizing temperature conditions</t>
    </r>
    <phoneticPr fontId="4"/>
  </si>
  <si>
    <r>
      <t xml:space="preserve">COP of project chiller </t>
    </r>
    <r>
      <rPr>
        <i/>
        <sz val="11"/>
        <rFont val="Arial"/>
        <family val="2"/>
      </rPr>
      <t>i</t>
    </r>
    <r>
      <rPr>
        <sz val="11"/>
        <rFont val="Arial"/>
        <family val="2"/>
      </rPr>
      <t xml:space="preserve"> under the project specific conditions</t>
    </r>
    <phoneticPr fontId="4"/>
  </si>
  <si>
    <r>
      <t xml:space="preserve">COP of project chiller </t>
    </r>
    <r>
      <rPr>
        <i/>
        <sz val="11"/>
        <rFont val="Arial"/>
        <family val="2"/>
      </rPr>
      <t>i</t>
    </r>
    <r>
      <rPr>
        <sz val="11"/>
        <rFont val="Arial"/>
        <family val="2"/>
      </rPr>
      <t xml:space="preserve"> calculated under the standardizing temperature conditions</t>
    </r>
    <phoneticPr fontId="4"/>
  </si>
  <si>
    <r>
      <t>CO</t>
    </r>
    <r>
      <rPr>
        <vertAlign val="subscript"/>
        <sz val="11"/>
        <rFont val="Arial"/>
        <family val="2"/>
      </rPr>
      <t>2</t>
    </r>
    <r>
      <rPr>
        <sz val="11"/>
        <rFont val="Arial"/>
        <family val="2"/>
      </rPr>
      <t xml:space="preserve"> emission factor of consumed fuel</t>
    </r>
    <phoneticPr fontId="4"/>
  </si>
  <si>
    <r>
      <t xml:space="preserve">Reference emissions of project chiller </t>
    </r>
    <r>
      <rPr>
        <i/>
        <sz val="11"/>
        <rFont val="Arial"/>
        <family val="2"/>
      </rPr>
      <t>i</t>
    </r>
    <r>
      <rPr>
        <sz val="11"/>
        <rFont val="Arial"/>
        <family val="2"/>
      </rPr>
      <t xml:space="preserve"> during the period </t>
    </r>
    <r>
      <rPr>
        <i/>
        <sz val="11"/>
        <rFont val="Arial"/>
        <family val="2"/>
      </rPr>
      <t>p</t>
    </r>
    <phoneticPr fontId="3"/>
  </si>
  <si>
    <r>
      <t xml:space="preserve">Project emissions of project chiller </t>
    </r>
    <r>
      <rPr>
        <i/>
        <sz val="11"/>
        <rFont val="Arial"/>
        <family val="2"/>
      </rPr>
      <t>i</t>
    </r>
    <r>
      <rPr>
        <sz val="11"/>
        <rFont val="Arial"/>
        <family val="2"/>
      </rPr>
      <t xml:space="preserve"> during the period </t>
    </r>
    <r>
      <rPr>
        <i/>
        <sz val="11"/>
        <rFont val="Arial"/>
        <family val="2"/>
      </rPr>
      <t>p</t>
    </r>
    <phoneticPr fontId="3"/>
  </si>
  <si>
    <r>
      <t>tCO</t>
    </r>
    <r>
      <rPr>
        <vertAlign val="subscript"/>
        <sz val="11"/>
        <rFont val="Arial"/>
        <family val="2"/>
      </rPr>
      <t>2</t>
    </r>
    <r>
      <rPr>
        <sz val="11"/>
        <rFont val="Arial"/>
        <family val="2"/>
      </rPr>
      <t>/MWh</t>
    </r>
    <phoneticPr fontId="4"/>
  </si>
  <si>
    <r>
      <t>tCO</t>
    </r>
    <r>
      <rPr>
        <vertAlign val="subscript"/>
        <sz val="11"/>
        <rFont val="Arial"/>
        <family val="2"/>
      </rPr>
      <t>2</t>
    </r>
    <r>
      <rPr>
        <sz val="11"/>
        <rFont val="Arial"/>
        <family val="2"/>
      </rPr>
      <t>/GJ</t>
    </r>
    <phoneticPr fontId="4"/>
  </si>
  <si>
    <r>
      <t>tCO</t>
    </r>
    <r>
      <rPr>
        <vertAlign val="subscript"/>
        <sz val="11"/>
        <rFont val="Arial"/>
        <family val="2"/>
      </rPr>
      <t>2</t>
    </r>
    <r>
      <rPr>
        <sz val="11"/>
        <rFont val="Arial"/>
        <family val="2"/>
      </rPr>
      <t>/p</t>
    </r>
    <phoneticPr fontId="3"/>
  </si>
  <si>
    <r>
      <t xml:space="preserve">Emission reductions during the period </t>
    </r>
    <r>
      <rPr>
        <i/>
        <sz val="11"/>
        <color indexed="8"/>
        <rFont val="Arial"/>
        <family val="2"/>
      </rPr>
      <t>p</t>
    </r>
    <phoneticPr fontId="4"/>
  </si>
  <si>
    <r>
      <t>tCO</t>
    </r>
    <r>
      <rPr>
        <vertAlign val="subscript"/>
        <sz val="11"/>
        <color indexed="8"/>
        <rFont val="Arial"/>
        <family val="2"/>
      </rPr>
      <t>2</t>
    </r>
    <r>
      <rPr>
        <sz val="11"/>
        <color indexed="8"/>
        <rFont val="Arial"/>
        <family val="2"/>
      </rPr>
      <t>/p</t>
    </r>
    <phoneticPr fontId="4"/>
  </si>
  <si>
    <r>
      <t>ER</t>
    </r>
    <r>
      <rPr>
        <vertAlign val="subscript"/>
        <sz val="11"/>
        <color indexed="8"/>
        <rFont val="Arial"/>
        <family val="2"/>
      </rPr>
      <t>p</t>
    </r>
    <phoneticPr fontId="4"/>
  </si>
  <si>
    <r>
      <t xml:space="preserve">Reference emissions during the period </t>
    </r>
    <r>
      <rPr>
        <i/>
        <sz val="11"/>
        <color indexed="8"/>
        <rFont val="Arial"/>
        <family val="2"/>
      </rPr>
      <t>p</t>
    </r>
    <phoneticPr fontId="4"/>
  </si>
  <si>
    <r>
      <t>RE</t>
    </r>
    <r>
      <rPr>
        <vertAlign val="subscript"/>
        <sz val="11"/>
        <color indexed="8"/>
        <rFont val="Arial"/>
        <family val="2"/>
      </rPr>
      <t>p</t>
    </r>
    <phoneticPr fontId="4"/>
  </si>
  <si>
    <r>
      <t xml:space="preserve">Project emissions during the period </t>
    </r>
    <r>
      <rPr>
        <i/>
        <sz val="11"/>
        <color indexed="8"/>
        <rFont val="Arial"/>
        <family val="2"/>
      </rPr>
      <t>p</t>
    </r>
    <phoneticPr fontId="4"/>
  </si>
  <si>
    <r>
      <t>tCO</t>
    </r>
    <r>
      <rPr>
        <vertAlign val="subscript"/>
        <sz val="11"/>
        <rFont val="Arial"/>
        <family val="2"/>
      </rPr>
      <t>2</t>
    </r>
    <r>
      <rPr>
        <sz val="11"/>
        <rFont val="Arial"/>
        <family val="2"/>
      </rPr>
      <t>/p</t>
    </r>
    <phoneticPr fontId="4"/>
  </si>
  <si>
    <r>
      <t>PE</t>
    </r>
    <r>
      <rPr>
        <vertAlign val="subscript"/>
        <sz val="11"/>
        <rFont val="Arial"/>
        <family val="2"/>
      </rPr>
      <t>p</t>
    </r>
    <phoneticPr fontId="4"/>
  </si>
  <si>
    <r>
      <t xml:space="preserve">Project emissions during the period </t>
    </r>
    <r>
      <rPr>
        <i/>
        <sz val="11"/>
        <color indexed="8"/>
        <rFont val="Arial"/>
        <family val="2"/>
      </rPr>
      <t>p</t>
    </r>
    <phoneticPr fontId="3"/>
  </si>
  <si>
    <r>
      <t>TD</t>
    </r>
    <r>
      <rPr>
        <vertAlign val="subscript"/>
        <sz val="11"/>
        <rFont val="Arial"/>
        <family val="2"/>
      </rPr>
      <t>cooling</t>
    </r>
    <phoneticPr fontId="4"/>
  </si>
  <si>
    <r>
      <t>TD</t>
    </r>
    <r>
      <rPr>
        <vertAlign val="subscript"/>
        <sz val="11"/>
        <rFont val="Arial"/>
        <family val="2"/>
      </rPr>
      <t>chilled</t>
    </r>
    <phoneticPr fontId="4"/>
  </si>
  <si>
    <t>Monitoring Plan Sheet (Input Sheet) [Attachment to Project Design Document]</t>
    <phoneticPr fontId="4"/>
  </si>
  <si>
    <t>Monitoring Plan Sheet (Calculation Process Sheet) [Attachment to Project Design Document]</t>
    <phoneticPr fontId="4"/>
  </si>
  <si>
    <t>for option b</t>
    <phoneticPr fontId="4"/>
  </si>
  <si>
    <r>
      <t xml:space="preserve">[For captive electricity]
</t>
    </r>
    <r>
      <rPr>
        <b/>
        <sz val="11"/>
        <rFont val="Arial"/>
        <family val="2"/>
      </rPr>
      <t xml:space="preserve">In case the captive electricity generation system meets all of the following conditions;
</t>
    </r>
    <r>
      <rPr>
        <sz val="11"/>
        <rFont val="Arial"/>
        <family val="2"/>
      </rPr>
      <t xml:space="preserve"> - The system is non-renewable generation system
 - Electricity generation capacity of the system is less than or equal to 15 MW</t>
    </r>
    <phoneticPr fontId="4"/>
  </si>
  <si>
    <t>Calculated</t>
    <phoneticPr fontId="4"/>
  </si>
  <si>
    <r>
      <t xml:space="preserve">Specifications of project chiller </t>
    </r>
    <r>
      <rPr>
        <i/>
        <sz val="11"/>
        <rFont val="Arial"/>
        <family val="2"/>
      </rPr>
      <t>i</t>
    </r>
    <r>
      <rPr>
        <sz val="11"/>
        <rFont val="Arial"/>
        <family val="2"/>
      </rPr>
      <t xml:space="preserve"> prepared for the quotation or factory acceptance test data by manufacturer</t>
    </r>
    <phoneticPr fontId="4"/>
  </si>
  <si>
    <r>
      <t>Calculated with the following equation;
COP</t>
    </r>
    <r>
      <rPr>
        <vertAlign val="subscript"/>
        <sz val="11"/>
        <rFont val="Arial"/>
        <family val="2"/>
      </rPr>
      <t>PJ,tc,i</t>
    </r>
    <r>
      <rPr>
        <sz val="11"/>
        <rFont val="Arial"/>
        <family val="2"/>
      </rPr>
      <t>= COP</t>
    </r>
    <r>
      <rPr>
        <vertAlign val="subscript"/>
        <sz val="11"/>
        <rFont val="Arial"/>
        <family val="2"/>
      </rPr>
      <t>PJ,i</t>
    </r>
    <r>
      <rPr>
        <sz val="11"/>
        <rFont val="Arial"/>
        <family val="2"/>
      </rPr>
      <t xml:space="preserve"> × [(T</t>
    </r>
    <r>
      <rPr>
        <vertAlign val="subscript"/>
        <sz val="11"/>
        <rFont val="Arial"/>
        <family val="2"/>
      </rPr>
      <t>cooling-out,i</t>
    </r>
    <r>
      <rPr>
        <sz val="11"/>
        <rFont val="Arial"/>
        <family val="2"/>
      </rPr>
      <t xml:space="preserve"> - T</t>
    </r>
    <r>
      <rPr>
        <vertAlign val="subscript"/>
        <sz val="11"/>
        <rFont val="Arial"/>
        <family val="2"/>
      </rPr>
      <t>chilled-out,i</t>
    </r>
    <r>
      <rPr>
        <sz val="11"/>
        <rFont val="Arial"/>
        <family val="2"/>
      </rPr>
      <t xml:space="preserve"> + TD</t>
    </r>
    <r>
      <rPr>
        <vertAlign val="subscript"/>
        <sz val="11"/>
        <rFont val="Arial"/>
        <family val="2"/>
      </rPr>
      <t>chilled</t>
    </r>
    <r>
      <rPr>
        <sz val="11"/>
        <rFont val="Arial"/>
        <family val="2"/>
      </rPr>
      <t xml:space="preserve"> + TD</t>
    </r>
    <r>
      <rPr>
        <vertAlign val="subscript"/>
        <sz val="11"/>
        <rFont val="Arial"/>
        <family val="2"/>
      </rPr>
      <t>cooling</t>
    </r>
    <r>
      <rPr>
        <sz val="11"/>
        <rFont val="Arial"/>
        <family val="2"/>
      </rPr>
      <t>) ÷ (37 - 7 + TD</t>
    </r>
    <r>
      <rPr>
        <vertAlign val="subscript"/>
        <sz val="11"/>
        <rFont val="Arial"/>
        <family val="2"/>
      </rPr>
      <t>chilled</t>
    </r>
    <r>
      <rPr>
        <sz val="11"/>
        <rFont val="Arial"/>
        <family val="2"/>
      </rPr>
      <t xml:space="preserve"> + TD</t>
    </r>
    <r>
      <rPr>
        <vertAlign val="subscript"/>
        <sz val="11"/>
        <rFont val="Arial"/>
        <family val="2"/>
      </rPr>
      <t>cooling</t>
    </r>
    <r>
      <rPr>
        <sz val="11"/>
        <rFont val="Arial"/>
        <family val="2"/>
      </rPr>
      <t>)]</t>
    </r>
    <phoneticPr fontId="4"/>
  </si>
  <si>
    <r>
      <t>[For captive electricity]
CO</t>
    </r>
    <r>
      <rPr>
        <vertAlign val="subscript"/>
        <sz val="11"/>
        <rFont val="Arial"/>
        <family val="2"/>
      </rPr>
      <t>2</t>
    </r>
    <r>
      <rPr>
        <sz val="11"/>
        <rFont val="Arial"/>
        <family val="2"/>
      </rPr>
      <t xml:space="preserve"> emission factor for consumed electricity</t>
    </r>
    <phoneticPr fontId="4"/>
  </si>
  <si>
    <t>N/A</t>
    <phoneticPr fontId="3"/>
  </si>
  <si>
    <r>
      <t>COP</t>
    </r>
    <r>
      <rPr>
        <vertAlign val="subscript"/>
        <sz val="11"/>
        <rFont val="Arial"/>
        <family val="2"/>
      </rPr>
      <t>RE,i</t>
    </r>
    <r>
      <rPr>
        <sz val="11"/>
        <rFont val="Arial"/>
        <family val="2"/>
      </rPr>
      <t xml:space="preserve"> (300</t>
    </r>
    <r>
      <rPr>
        <sz val="11"/>
        <rFont val="Arial Unicode MS"/>
        <family val="3"/>
        <charset val="128"/>
      </rPr>
      <t>≤</t>
    </r>
    <r>
      <rPr>
        <sz val="11"/>
        <rFont val="Arial"/>
        <family val="2"/>
      </rPr>
      <t>x&lt;450USRt)</t>
    </r>
    <phoneticPr fontId="4"/>
  </si>
  <si>
    <r>
      <t>COP</t>
    </r>
    <r>
      <rPr>
        <vertAlign val="subscript"/>
        <sz val="11"/>
        <rFont val="Arial"/>
        <family val="2"/>
      </rPr>
      <t>RE,i</t>
    </r>
    <r>
      <rPr>
        <sz val="11"/>
        <rFont val="Arial"/>
        <family val="2"/>
      </rPr>
      <t xml:space="preserve"> (450</t>
    </r>
    <r>
      <rPr>
        <sz val="11"/>
        <rFont val="Arial Unicode MS"/>
        <family val="3"/>
        <charset val="128"/>
      </rPr>
      <t>≤</t>
    </r>
    <r>
      <rPr>
        <sz val="11"/>
        <rFont val="Arial"/>
        <family val="2"/>
      </rPr>
      <t>x</t>
    </r>
    <r>
      <rPr>
        <sz val="11"/>
        <rFont val="Arial Unicode MS"/>
        <family val="3"/>
        <charset val="128"/>
      </rPr>
      <t>&lt;</t>
    </r>
    <r>
      <rPr>
        <sz val="11"/>
        <rFont val="Arial"/>
        <family val="2"/>
      </rPr>
      <t>550USRt)</t>
    </r>
    <phoneticPr fontId="4"/>
  </si>
  <si>
    <r>
      <t>COP</t>
    </r>
    <r>
      <rPr>
        <vertAlign val="subscript"/>
        <sz val="11"/>
        <rFont val="Arial"/>
        <family val="2"/>
      </rPr>
      <t>RE,i</t>
    </r>
    <r>
      <rPr>
        <sz val="11"/>
        <rFont val="Arial"/>
        <family val="2"/>
      </rPr>
      <t xml:space="preserve"> (550</t>
    </r>
    <r>
      <rPr>
        <sz val="11"/>
        <rFont val="Arial Unicode MS"/>
        <family val="3"/>
        <charset val="128"/>
      </rPr>
      <t>≤</t>
    </r>
    <r>
      <rPr>
        <sz val="11"/>
        <rFont val="Arial"/>
        <family val="2"/>
      </rPr>
      <t>x</t>
    </r>
    <r>
      <rPr>
        <sz val="11"/>
        <rFont val="Arial Unicode MS"/>
        <family val="3"/>
        <charset val="128"/>
      </rPr>
      <t>&lt;</t>
    </r>
    <r>
      <rPr>
        <sz val="11"/>
        <rFont val="Arial"/>
        <family val="2"/>
      </rPr>
      <t>825USRt)</t>
    </r>
    <phoneticPr fontId="4"/>
  </si>
  <si>
    <r>
      <t>COP</t>
    </r>
    <r>
      <rPr>
        <vertAlign val="subscript"/>
        <sz val="11"/>
        <rFont val="Arial"/>
        <family val="2"/>
      </rPr>
      <t>RE,i</t>
    </r>
    <r>
      <rPr>
        <sz val="11"/>
        <rFont val="Arial"/>
        <family val="2"/>
      </rPr>
      <t xml:space="preserve"> (825</t>
    </r>
    <r>
      <rPr>
        <sz val="11"/>
        <rFont val="Arial Unicode MS"/>
        <family val="3"/>
        <charset val="128"/>
      </rPr>
      <t>≤</t>
    </r>
    <r>
      <rPr>
        <sz val="11"/>
        <rFont val="Arial"/>
        <family val="2"/>
      </rPr>
      <t>x</t>
    </r>
    <r>
      <rPr>
        <sz val="11"/>
        <rFont val="Arial Unicode MS"/>
        <family val="3"/>
        <charset val="128"/>
      </rPr>
      <t>≤</t>
    </r>
    <r>
      <rPr>
        <sz val="11"/>
        <rFont val="Arial"/>
        <family val="2"/>
      </rPr>
      <t>1,500USRt)</t>
    </r>
    <phoneticPr fontId="4"/>
  </si>
  <si>
    <r>
      <t>COP</t>
    </r>
    <r>
      <rPr>
        <vertAlign val="subscript"/>
        <sz val="11"/>
        <rFont val="Arial"/>
        <family val="2"/>
      </rPr>
      <t>RE,i</t>
    </r>
    <r>
      <rPr>
        <sz val="11"/>
        <rFont val="Arial"/>
        <family val="2"/>
      </rPr>
      <t xml:space="preserve"> for inverter type</t>
    </r>
    <phoneticPr fontId="3"/>
  </si>
  <si>
    <t>Monitoring Structure Sheet [Attachment to Project Design Document]</t>
  </si>
  <si>
    <t>Responsible personnel</t>
  </si>
  <si>
    <t>Role</t>
  </si>
  <si>
    <t>Monitoring Report Sheet (Input Sheet) [For Verification]</t>
    <phoneticPr fontId="4"/>
  </si>
  <si>
    <t>Monitoring Report Sheet (Calculation Process Sheet) [For Verification]</t>
    <phoneticPr fontId="4"/>
  </si>
  <si>
    <r>
      <t xml:space="preserve">Table 1: Parameters monitored </t>
    </r>
    <r>
      <rPr>
        <b/>
        <i/>
        <sz val="11"/>
        <color indexed="8"/>
        <rFont val="Arial"/>
        <family val="2"/>
      </rPr>
      <t>ex post</t>
    </r>
    <phoneticPr fontId="4"/>
  </si>
  <si>
    <r>
      <t xml:space="preserve">Table 2: Project-specific parameters fixed </t>
    </r>
    <r>
      <rPr>
        <b/>
        <i/>
        <sz val="11"/>
        <color indexed="8"/>
        <rFont val="Arial"/>
        <family val="2"/>
      </rPr>
      <t>ex ante</t>
    </r>
    <phoneticPr fontId="4"/>
  </si>
  <si>
    <r>
      <t xml:space="preserve">Parameters monitored </t>
    </r>
    <r>
      <rPr>
        <b/>
        <i/>
        <sz val="11"/>
        <color indexed="9"/>
        <rFont val="Arial"/>
        <family val="2"/>
      </rPr>
      <t>ex post</t>
    </r>
    <phoneticPr fontId="3"/>
  </si>
  <si>
    <r>
      <t xml:space="preserve">Project-specific parameters fixed </t>
    </r>
    <r>
      <rPr>
        <b/>
        <i/>
        <sz val="11"/>
        <color indexed="9"/>
        <rFont val="Arial"/>
        <family val="2"/>
      </rPr>
      <t>ex ante</t>
    </r>
    <phoneticPr fontId="3"/>
  </si>
  <si>
    <t>Monitoring period</t>
    <phoneticPr fontId="4"/>
  </si>
  <si>
    <t>(k)</t>
    <phoneticPr fontId="4"/>
  </si>
  <si>
    <t>Monitored Values</t>
    <phoneticPr fontId="4"/>
  </si>
  <si>
    <t>Monitored
/estimated values</t>
    <phoneticPr fontId="3"/>
  </si>
  <si>
    <r>
      <rPr>
        <sz val="11"/>
        <rFont val="Arial"/>
        <family val="2"/>
      </rPr>
      <t>Chiller</t>
    </r>
    <r>
      <rPr>
        <i/>
        <sz val="11"/>
        <rFont val="Arial"/>
        <family val="2"/>
      </rPr>
      <t xml:space="preserve"> i</t>
    </r>
    <phoneticPr fontId="4"/>
  </si>
  <si>
    <r>
      <t xml:space="preserve">Table3: </t>
    </r>
    <r>
      <rPr>
        <b/>
        <i/>
        <sz val="11"/>
        <color indexed="8"/>
        <rFont val="Arial"/>
        <family val="2"/>
      </rPr>
      <t xml:space="preserve">Ex-post </t>
    </r>
    <r>
      <rPr>
        <b/>
        <sz val="11"/>
        <color indexed="8"/>
        <rFont val="Arial"/>
        <family val="2"/>
      </rPr>
      <t>calculation of CO</t>
    </r>
    <r>
      <rPr>
        <b/>
        <vertAlign val="subscript"/>
        <sz val="11"/>
        <color indexed="8"/>
        <rFont val="Arial"/>
        <family val="2"/>
      </rPr>
      <t>2</t>
    </r>
    <r>
      <rPr>
        <b/>
        <sz val="11"/>
        <color indexed="8"/>
        <rFont val="Arial"/>
        <family val="2"/>
      </rPr>
      <t xml:space="preserve"> emission reductions</t>
    </r>
    <phoneticPr fontId="4"/>
  </si>
  <si>
    <r>
      <rPr>
        <b/>
        <i/>
        <sz val="11"/>
        <color theme="0"/>
        <rFont val="Arial"/>
        <family val="2"/>
      </rPr>
      <t xml:space="preserve">Ex-post </t>
    </r>
    <r>
      <rPr>
        <b/>
        <sz val="11"/>
        <color theme="0"/>
        <rFont val="Arial"/>
        <family val="2"/>
      </rPr>
      <t>calculation of emissions</t>
    </r>
    <phoneticPr fontId="3"/>
  </si>
  <si>
    <r>
      <t>Emissions reductions by 
the project chiller</t>
    </r>
    <r>
      <rPr>
        <i/>
        <sz val="11"/>
        <rFont val="Arial"/>
        <family val="2"/>
      </rPr>
      <t xml:space="preserve"> i </t>
    </r>
    <r>
      <rPr>
        <sz val="11"/>
        <rFont val="Arial"/>
        <family val="2"/>
      </rPr>
      <t xml:space="preserve">during the period </t>
    </r>
    <r>
      <rPr>
        <i/>
        <sz val="11"/>
        <rFont val="Arial"/>
        <family val="2"/>
      </rPr>
      <t>p</t>
    </r>
    <phoneticPr fontId="3"/>
  </si>
  <si>
    <t>Reference Number:</t>
    <phoneticPr fontId="4"/>
  </si>
  <si>
    <t>for option b</t>
    <phoneticPr fontId="4"/>
  </si>
  <si>
    <t>Based on public data which is measured by entities other than the project participants (Data used: publicly recognized data such as statistical data and specifications)</t>
    <phoneticPr fontId="4"/>
  </si>
  <si>
    <t>Based on the amount of transaction which is measured directly using measuring equipment (Data used: commercial evidence such as invoices)</t>
    <phoneticPr fontId="4"/>
  </si>
  <si>
    <t>Based on the actual measurement using measuring equipment (Data used: measured values)</t>
    <phoneticPr fontId="4"/>
  </si>
  <si>
    <t>Input on "MPS
(input_separate)"</t>
    <phoneticPr fontId="4"/>
  </si>
  <si>
    <t>In order of preference:
1) values provided by the fuel supplier;
2) measurement by the project participants;
3) regional or national default values;
4) IPCC default values provided in table 1.2 of Ch.1 Vol.2 of 2006 IPCC Guidelines on National GHG Inventories. Lower value is applied.</t>
    <phoneticPr fontId="4"/>
  </si>
  <si>
    <t>Input on "MRS
(input_separate)"</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</si>
</sst>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Red]\-#,##0\ "/>
    <numFmt numFmtId="177" formatCode="#,##0.000_ ;[Red]\-#,##0.000\ "/>
    <numFmt numFmtId="178" formatCode="0.00_ "/>
    <numFmt numFmtId="179" formatCode="0.0_ "/>
    <numFmt numFmtId="180" formatCode="0.0000_ "/>
    <numFmt numFmtId="181" formatCode="#,##0.00_ ;[Red]\-#,##0.00\ "/>
    <numFmt numFmtId="182" formatCode="#,##0.00_);[Red]\(#,##0.00\)"/>
    <numFmt numFmtId="183" formatCode="#,##0.0000_ ;[Red]\-#,##0.0000\ "/>
    <numFmt numFmtId="184" formatCode="#,##0.00_ "/>
    <numFmt numFmtId="185" formatCode="#,##0.0000_ "/>
    <numFmt numFmtId="186" formatCode="#,##0.0_ "/>
  </numFmts>
  <fonts count="28" x14ac:knownFonts="1">
    <font>
      <sz val="11"/>
      <color theme="1"/>
      <name val="ＭＳ Ｐゴシック"/>
      <family val="3"/>
      <charset val="128"/>
      <scheme val="minor"/>
    </font>
    <font>
      <sz val="11"/>
      <color theme="1"/>
      <name val="ＭＳ Ｐゴシック"/>
      <family val="3"/>
      <charset val="128"/>
      <scheme val="minor"/>
    </font>
    <font>
      <sz val="11"/>
      <color indexed="8"/>
      <name val="Arial"/>
      <family val="2"/>
    </font>
    <font>
      <sz val="6"/>
      <name val="ＭＳ Ｐゴシック"/>
      <family val="3"/>
      <charset val="128"/>
      <scheme val="minor"/>
    </font>
    <font>
      <sz val="6"/>
      <name val="ＭＳ Ｐゴシック"/>
      <family val="3"/>
      <charset val="128"/>
    </font>
    <font>
      <b/>
      <sz val="12"/>
      <color indexed="9"/>
      <name val="Arial"/>
      <family val="2"/>
    </font>
    <font>
      <b/>
      <sz val="11"/>
      <color indexed="9"/>
      <name val="Arial"/>
      <family val="2"/>
    </font>
    <font>
      <b/>
      <sz val="11"/>
      <color indexed="8"/>
      <name val="Arial"/>
      <family val="2"/>
    </font>
    <font>
      <sz val="11"/>
      <name val="Arial"/>
      <family val="2"/>
    </font>
    <font>
      <vertAlign val="subscript"/>
      <sz val="11"/>
      <name val="Arial"/>
      <family val="2"/>
    </font>
    <font>
      <i/>
      <sz val="11"/>
      <name val="Arial"/>
      <family val="2"/>
    </font>
    <font>
      <sz val="11"/>
      <color indexed="8"/>
      <name val="ＭＳ Ｐゴシック"/>
      <family val="3"/>
      <charset val="128"/>
    </font>
    <font>
      <sz val="11"/>
      <name val="ＭＳ Ｐゴシック"/>
      <family val="3"/>
      <charset val="128"/>
    </font>
    <font>
      <i/>
      <sz val="11"/>
      <color indexed="8"/>
      <name val="Arial"/>
      <family val="2"/>
    </font>
    <font>
      <vertAlign val="subscript"/>
      <sz val="11"/>
      <color indexed="8"/>
      <name val="Arial"/>
      <family val="2"/>
    </font>
    <font>
      <b/>
      <sz val="11"/>
      <name val="Arial"/>
      <family val="2"/>
    </font>
    <font>
      <sz val="11"/>
      <color rgb="FF000000"/>
      <name val="Arial"/>
      <family val="2"/>
    </font>
    <font>
      <b/>
      <sz val="11"/>
      <color theme="1"/>
      <name val="Arial"/>
      <family val="2"/>
    </font>
    <font>
      <b/>
      <i/>
      <sz val="11"/>
      <color indexed="9"/>
      <name val="Arial"/>
      <family val="2"/>
    </font>
    <font>
      <b/>
      <sz val="11"/>
      <color theme="0"/>
      <name val="Arial"/>
      <family val="2"/>
    </font>
    <font>
      <b/>
      <i/>
      <sz val="11"/>
      <color theme="0"/>
      <name val="Arial"/>
      <family val="2"/>
    </font>
    <font>
      <sz val="11"/>
      <color theme="0"/>
      <name val="Arial"/>
      <family val="2"/>
    </font>
    <font>
      <sz val="11"/>
      <color theme="1"/>
      <name val="Arial"/>
      <family val="2"/>
    </font>
    <font>
      <sz val="11"/>
      <color rgb="FFFF0000"/>
      <name val="Arial"/>
      <family val="2"/>
    </font>
    <font>
      <b/>
      <i/>
      <sz val="11"/>
      <color indexed="8"/>
      <name val="Arial"/>
      <family val="2"/>
    </font>
    <font>
      <b/>
      <vertAlign val="subscript"/>
      <sz val="11"/>
      <color indexed="8"/>
      <name val="Arial"/>
      <family val="2"/>
    </font>
    <font>
      <b/>
      <vertAlign val="subscript"/>
      <sz val="11"/>
      <color indexed="9"/>
      <name val="Arial"/>
      <family val="2"/>
    </font>
    <font>
      <sz val="11"/>
      <name val="Arial Unicode MS"/>
      <family val="3"/>
      <charset val="128"/>
    </font>
  </fonts>
  <fills count="11">
    <fill>
      <patternFill patternType="none"/>
    </fill>
    <fill>
      <patternFill patternType="gray125"/>
    </fill>
    <fill>
      <patternFill patternType="solid">
        <fgColor theme="9" tint="0.59999389629810485"/>
        <bgColor indexed="65"/>
      </patternFill>
    </fill>
    <fill>
      <patternFill patternType="solid">
        <fgColor theme="3" tint="0.79998168889431442"/>
        <bgColor indexed="64"/>
      </patternFill>
    </fill>
    <fill>
      <patternFill patternType="solid">
        <fgColor indexed="9"/>
        <bgColor indexed="64"/>
      </patternFill>
    </fill>
    <fill>
      <patternFill patternType="solid">
        <fgColor rgb="FFC5D9F1"/>
        <bgColor indexed="64"/>
      </patternFill>
    </fill>
    <fill>
      <patternFill patternType="solid">
        <fgColor theme="3" tint="-0.24994659260841701"/>
        <bgColor indexed="64"/>
      </patternFill>
    </fill>
    <fill>
      <patternFill patternType="solid">
        <fgColor theme="3" tint="-0.499984740745262"/>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rgb="FFF2DCDB"/>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indexed="23"/>
      </left>
      <right/>
      <top style="thin">
        <color indexed="23"/>
      </top>
      <bottom style="medium">
        <color indexed="10"/>
      </bottom>
      <diagonal/>
    </border>
    <border>
      <left/>
      <right style="thin">
        <color indexed="23"/>
      </right>
      <top style="thin">
        <color indexed="23"/>
      </top>
      <bottom style="medium">
        <color indexed="10"/>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n">
        <color indexed="23"/>
      </left>
      <right style="thin">
        <color indexed="23"/>
      </right>
      <top style="thin">
        <color indexed="23"/>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style="thin">
        <color theme="1" tint="0.34998626667073579"/>
      </left>
      <right style="thin">
        <color indexed="23"/>
      </right>
      <top style="thin">
        <color indexed="23"/>
      </top>
      <bottom/>
      <diagonal/>
    </border>
    <border>
      <left style="thin">
        <color indexed="23"/>
      </left>
      <right style="thin">
        <color theme="1" tint="0.34998626667073579"/>
      </right>
      <top style="thin">
        <color indexed="23"/>
      </top>
      <bottom/>
      <diagonal/>
    </border>
    <border>
      <left style="thin">
        <color theme="1" tint="0.34998626667073579"/>
      </left>
      <right style="thin">
        <color theme="1" tint="0.34998626667073579"/>
      </right>
      <top style="thin">
        <color theme="1"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medium">
        <color rgb="FFFF0000"/>
      </left>
      <right style="medium">
        <color rgb="FFFF0000"/>
      </right>
      <top style="medium">
        <color rgb="FFFF0000"/>
      </top>
      <bottom style="medium">
        <color rgb="FFFF0000"/>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indexed="23"/>
      </top>
      <bottom style="thin">
        <color indexed="23"/>
      </bottom>
      <diagonal/>
    </border>
    <border>
      <left/>
      <right style="thin">
        <color indexed="23"/>
      </right>
      <top style="thin">
        <color indexed="23"/>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3">
    <xf numFmtId="0" fontId="0" fillId="0" borderId="0">
      <alignment vertical="center"/>
    </xf>
    <xf numFmtId="38" fontId="11" fillId="0" borderId="0" applyFont="0" applyFill="0" applyBorder="0" applyAlignment="0" applyProtection="0">
      <alignment vertical="center"/>
    </xf>
    <xf numFmtId="0" fontId="1" fillId="2" borderId="0" applyNumberFormat="0" applyBorder="0" applyAlignment="0" applyProtection="0">
      <alignment vertical="center"/>
    </xf>
  </cellStyleXfs>
  <cellXfs count="159">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8" fillId="0" borderId="1" xfId="0" applyFont="1" applyFill="1" applyBorder="1" applyAlignment="1" applyProtection="1">
      <alignment vertical="center" wrapText="1"/>
      <protection locked="0"/>
    </xf>
    <xf numFmtId="0" fontId="8" fillId="4" borderId="1" xfId="0" applyFont="1" applyFill="1" applyBorder="1" applyAlignment="1" applyProtection="1">
      <alignment vertical="center" wrapText="1"/>
      <protection locked="0"/>
    </xf>
    <xf numFmtId="177" fontId="8" fillId="4" borderId="1" xfId="1" applyNumberFormat="1" applyFont="1" applyFill="1" applyBorder="1" applyAlignment="1" applyProtection="1">
      <alignment horizontal="right" vertical="center"/>
      <protection locked="0"/>
    </xf>
    <xf numFmtId="177" fontId="8" fillId="4" borderId="1" xfId="1" applyNumberFormat="1" applyFont="1" applyFill="1" applyBorder="1" applyProtection="1">
      <alignment vertical="center"/>
      <protection locked="0"/>
    </xf>
    <xf numFmtId="0" fontId="2" fillId="0" borderId="0" xfId="0" applyFont="1" applyBorder="1">
      <alignment vertical="center"/>
    </xf>
    <xf numFmtId="0" fontId="2" fillId="0" borderId="0" xfId="0" applyFont="1" applyAlignment="1">
      <alignment horizontal="center" vertical="center"/>
    </xf>
    <xf numFmtId="0" fontId="2" fillId="0" borderId="0" xfId="0" applyFont="1" applyFill="1" applyBorder="1">
      <alignment vertical="center"/>
    </xf>
    <xf numFmtId="0" fontId="8" fillId="0" borderId="0" xfId="0" applyFont="1" applyFill="1" applyBorder="1" applyAlignment="1">
      <alignment horizontal="left" vertical="center"/>
    </xf>
    <xf numFmtId="0" fontId="8" fillId="0" borderId="0" xfId="0" applyFont="1" applyFill="1" applyBorder="1">
      <alignment vertical="center"/>
    </xf>
    <xf numFmtId="0" fontId="2" fillId="0" borderId="0" xfId="0" applyFont="1" applyFill="1" applyBorder="1" applyAlignment="1">
      <alignment horizontal="center" vertical="center"/>
    </xf>
    <xf numFmtId="0" fontId="2" fillId="4" borderId="0" xfId="0" applyFont="1" applyFill="1" applyBorder="1">
      <alignment vertical="center"/>
    </xf>
    <xf numFmtId="0" fontId="8" fillId="0" borderId="2" xfId="0" applyFont="1" applyBorder="1" applyProtection="1">
      <alignment vertical="center"/>
      <protection locked="0"/>
    </xf>
    <xf numFmtId="181" fontId="8" fillId="4" borderId="1" xfId="1" applyNumberFormat="1" applyFont="1" applyFill="1" applyBorder="1" applyProtection="1">
      <alignment vertical="center"/>
      <protection locked="0"/>
    </xf>
    <xf numFmtId="182" fontId="8" fillId="0" borderId="2" xfId="1" applyNumberFormat="1" applyFont="1" applyBorder="1" applyProtection="1">
      <alignment vertical="center"/>
      <protection locked="0"/>
    </xf>
    <xf numFmtId="0" fontId="6" fillId="6" borderId="16" xfId="0" applyFont="1" applyFill="1" applyBorder="1">
      <alignment vertical="center"/>
    </xf>
    <xf numFmtId="0" fontId="2" fillId="6" borderId="16" xfId="0" applyFont="1" applyFill="1" applyBorder="1">
      <alignment vertical="center"/>
    </xf>
    <xf numFmtId="0" fontId="6" fillId="6" borderId="16" xfId="0" applyFont="1" applyFill="1" applyBorder="1" applyAlignment="1">
      <alignment horizontal="center" vertical="center"/>
    </xf>
    <xf numFmtId="0" fontId="6" fillId="6" borderId="16" xfId="0" applyFont="1" applyFill="1" applyBorder="1" applyAlignment="1">
      <alignment horizontal="center" vertical="center" shrinkToFit="1"/>
    </xf>
    <xf numFmtId="0" fontId="2" fillId="8" borderId="16" xfId="0" applyFont="1" applyFill="1" applyBorder="1">
      <alignment vertical="center"/>
    </xf>
    <xf numFmtId="0" fontId="2" fillId="0" borderId="16" xfId="0" applyFont="1" applyBorder="1" applyAlignment="1">
      <alignment horizontal="center" vertical="center"/>
    </xf>
    <xf numFmtId="0" fontId="2" fillId="0" borderId="16" xfId="0" applyFont="1" applyFill="1" applyBorder="1" applyAlignment="1">
      <alignment horizontal="center" vertical="center"/>
    </xf>
    <xf numFmtId="0" fontId="2" fillId="3" borderId="16" xfId="0" applyFont="1" applyFill="1" applyBorder="1">
      <alignment vertical="center"/>
    </xf>
    <xf numFmtId="0" fontId="2" fillId="8" borderId="16" xfId="0" applyFont="1" applyFill="1" applyBorder="1" applyAlignment="1">
      <alignment vertical="center"/>
    </xf>
    <xf numFmtId="0" fontId="8" fillId="0" borderId="16" xfId="0" applyFont="1" applyBorder="1" applyAlignment="1">
      <alignment horizontal="center" vertical="center"/>
    </xf>
    <xf numFmtId="0" fontId="6" fillId="6" borderId="18" xfId="0" applyFont="1" applyFill="1" applyBorder="1">
      <alignment vertical="center"/>
    </xf>
    <xf numFmtId="0" fontId="2" fillId="6" borderId="17" xfId="0" applyFont="1" applyFill="1" applyBorder="1">
      <alignment vertical="center"/>
    </xf>
    <xf numFmtId="0" fontId="2" fillId="6" borderId="19" xfId="0" applyFont="1" applyFill="1" applyBorder="1">
      <alignment vertical="center"/>
    </xf>
    <xf numFmtId="0" fontId="2" fillId="8" borderId="18" xfId="0" applyFont="1" applyFill="1" applyBorder="1" applyAlignment="1">
      <alignment vertical="center"/>
    </xf>
    <xf numFmtId="0" fontId="2" fillId="8" borderId="17" xfId="0" applyFont="1" applyFill="1" applyBorder="1">
      <alignment vertical="center"/>
    </xf>
    <xf numFmtId="0" fontId="2" fillId="8" borderId="18" xfId="0" applyFont="1" applyFill="1" applyBorder="1">
      <alignment vertical="center"/>
    </xf>
    <xf numFmtId="0" fontId="2" fillId="9" borderId="2" xfId="0" applyFont="1" applyFill="1" applyBorder="1">
      <alignment vertical="center"/>
    </xf>
    <xf numFmtId="0" fontId="2" fillId="9" borderId="2" xfId="0" applyFont="1" applyFill="1" applyBorder="1" applyAlignment="1">
      <alignment horizontal="center" vertical="center"/>
    </xf>
    <xf numFmtId="0" fontId="2" fillId="9" borderId="2" xfId="0" applyFont="1" applyFill="1" applyBorder="1" applyAlignment="1">
      <alignment horizontal="center" vertical="center" shrinkToFit="1"/>
    </xf>
    <xf numFmtId="2" fontId="2" fillId="9" borderId="2" xfId="0" applyNumberFormat="1" applyFont="1" applyFill="1" applyBorder="1" applyAlignment="1">
      <alignment horizontal="center" vertical="center"/>
    </xf>
    <xf numFmtId="0" fontId="2" fillId="0" borderId="0" xfId="0" applyFont="1" applyProtection="1">
      <alignment vertical="center"/>
    </xf>
    <xf numFmtId="0" fontId="2" fillId="0" borderId="0" xfId="0" applyFont="1" applyAlignment="1" applyProtection="1">
      <alignment horizontal="right" vertical="center"/>
    </xf>
    <xf numFmtId="0" fontId="5" fillId="7" borderId="0" xfId="0" applyFont="1" applyFill="1" applyAlignment="1" applyProtection="1">
      <alignment vertical="center"/>
    </xf>
    <xf numFmtId="0" fontId="6" fillId="7" borderId="0" xfId="0" applyFont="1" applyFill="1" applyAlignment="1" applyProtection="1">
      <alignment vertical="center"/>
    </xf>
    <xf numFmtId="0" fontId="6" fillId="7" borderId="0" xfId="0" applyFont="1" applyFill="1" applyAlignment="1" applyProtection="1">
      <alignment horizontal="right" vertical="center"/>
    </xf>
    <xf numFmtId="0" fontId="7" fillId="0" borderId="0" xfId="0" applyFont="1" applyFill="1" applyBorder="1" applyProtection="1">
      <alignment vertical="center"/>
    </xf>
    <xf numFmtId="0" fontId="6" fillId="6" borderId="1" xfId="0" applyFont="1" applyFill="1" applyBorder="1" applyAlignment="1" applyProtection="1">
      <alignment horizontal="center" vertical="center" wrapText="1"/>
    </xf>
    <xf numFmtId="0" fontId="2" fillId="0" borderId="0" xfId="0" applyFont="1" applyAlignment="1" applyProtection="1">
      <alignment vertical="center" wrapText="1"/>
    </xf>
    <xf numFmtId="0" fontId="8" fillId="3" borderId="1" xfId="0" quotePrefix="1" applyFont="1" applyFill="1" applyBorder="1" applyAlignment="1" applyProtection="1">
      <alignment horizontal="center" vertical="center"/>
    </xf>
    <xf numFmtId="0" fontId="8" fillId="3" borderId="1" xfId="0" applyFont="1" applyFill="1" applyBorder="1" applyAlignment="1" applyProtection="1">
      <alignment vertical="center" wrapText="1"/>
    </xf>
    <xf numFmtId="176" fontId="16" fillId="3" borderId="1" xfId="1" applyNumberFormat="1" applyFont="1" applyFill="1" applyBorder="1" applyAlignment="1" applyProtection="1">
      <alignment horizontal="center" vertical="center"/>
    </xf>
    <xf numFmtId="0" fontId="8" fillId="3" borderId="1" xfId="0" applyFont="1" applyFill="1" applyBorder="1" applyAlignment="1" applyProtection="1">
      <alignment vertical="center"/>
    </xf>
    <xf numFmtId="0" fontId="2" fillId="0" borderId="0" xfId="0" applyFont="1" applyFill="1" applyProtection="1">
      <alignment vertical="center"/>
    </xf>
    <xf numFmtId="177" fontId="8" fillId="3" borderId="1" xfId="1" applyNumberFormat="1" applyFont="1" applyFill="1" applyBorder="1" applyProtection="1">
      <alignment vertical="center"/>
    </xf>
    <xf numFmtId="176" fontId="8" fillId="3" borderId="1" xfId="1" applyNumberFormat="1" applyFont="1" applyFill="1" applyBorder="1" applyAlignment="1" applyProtection="1">
      <alignment horizontal="center" vertical="center"/>
    </xf>
    <xf numFmtId="0" fontId="8" fillId="3" borderId="1" xfId="0" quotePrefix="1" applyFont="1" applyFill="1" applyBorder="1" applyAlignment="1" applyProtection="1">
      <alignment vertical="center" wrapText="1"/>
    </xf>
    <xf numFmtId="0" fontId="7" fillId="0" borderId="0" xfId="0" applyFont="1" applyProtection="1">
      <alignment vertical="center"/>
    </xf>
    <xf numFmtId="0" fontId="6" fillId="6" borderId="1" xfId="0" applyFont="1" applyFill="1" applyBorder="1" applyAlignment="1" applyProtection="1">
      <alignment horizontal="center" vertical="center"/>
    </xf>
    <xf numFmtId="0" fontId="2" fillId="3" borderId="7" xfId="0" applyFont="1" applyFill="1" applyBorder="1" applyProtection="1">
      <alignment vertical="center"/>
    </xf>
    <xf numFmtId="0" fontId="2" fillId="0" borderId="0" xfId="0" applyFont="1" applyBorder="1" applyProtection="1">
      <alignment vertical="center"/>
    </xf>
    <xf numFmtId="38" fontId="2" fillId="0" borderId="0" xfId="1" applyFont="1" applyProtection="1">
      <alignment vertical="center"/>
    </xf>
    <xf numFmtId="0" fontId="2" fillId="0" borderId="1" xfId="0" applyFont="1" applyFill="1" applyBorder="1" applyProtection="1">
      <alignment vertical="center"/>
    </xf>
    <xf numFmtId="0" fontId="22" fillId="0" borderId="0" xfId="0" applyFont="1" applyProtection="1">
      <alignment vertical="center"/>
    </xf>
    <xf numFmtId="0" fontId="22" fillId="0" borderId="0" xfId="0" applyFont="1" applyAlignment="1" applyProtection="1">
      <alignment horizontal="right" vertical="center"/>
    </xf>
    <xf numFmtId="0" fontId="17" fillId="6" borderId="2" xfId="0" applyFont="1" applyFill="1" applyBorder="1" applyProtection="1">
      <alignment vertical="center"/>
    </xf>
    <xf numFmtId="0" fontId="17" fillId="0" borderId="0" xfId="0" applyFont="1" applyProtection="1">
      <alignment vertical="center"/>
    </xf>
    <xf numFmtId="0" fontId="21" fillId="6" borderId="2" xfId="0" applyFont="1" applyFill="1" applyBorder="1" applyAlignment="1" applyProtection="1">
      <alignment vertical="center" wrapText="1"/>
    </xf>
    <xf numFmtId="0" fontId="8" fillId="3" borderId="2" xfId="0" applyFont="1" applyFill="1" applyBorder="1" applyAlignment="1" applyProtection="1">
      <alignment vertical="center" wrapText="1"/>
    </xf>
    <xf numFmtId="0" fontId="8" fillId="3" borderId="2" xfId="0" applyFont="1" applyFill="1" applyBorder="1" applyAlignment="1" applyProtection="1">
      <alignment horizontal="left" vertical="center" wrapText="1"/>
    </xf>
    <xf numFmtId="0" fontId="8" fillId="3" borderId="15" xfId="0" applyFont="1" applyFill="1" applyBorder="1" applyAlignment="1" applyProtection="1">
      <alignment horizontal="left" vertical="center" wrapText="1"/>
    </xf>
    <xf numFmtId="0" fontId="8" fillId="3" borderId="13" xfId="0" applyFont="1" applyFill="1" applyBorder="1" applyAlignment="1" applyProtection="1">
      <alignment vertical="center" wrapText="1"/>
    </xf>
    <xf numFmtId="0" fontId="8" fillId="3" borderId="9" xfId="0" applyFont="1" applyFill="1" applyBorder="1" applyAlignment="1" applyProtection="1">
      <alignment vertical="center" wrapText="1"/>
    </xf>
    <xf numFmtId="0" fontId="8" fillId="3" borderId="14" xfId="0" applyFont="1" applyFill="1" applyBorder="1" applyAlignment="1" applyProtection="1">
      <alignment vertical="center" wrapText="1"/>
    </xf>
    <xf numFmtId="182" fontId="16" fillId="5" borderId="2" xfId="1" applyNumberFormat="1" applyFont="1" applyFill="1" applyBorder="1" applyProtection="1">
      <alignment vertical="center"/>
    </xf>
    <xf numFmtId="182" fontId="16" fillId="5" borderId="2" xfId="0" applyNumberFormat="1" applyFont="1" applyFill="1" applyBorder="1" applyProtection="1">
      <alignment vertical="center"/>
    </xf>
    <xf numFmtId="177" fontId="22" fillId="5" borderId="2" xfId="1" applyNumberFormat="1" applyFont="1" applyFill="1" applyBorder="1" applyProtection="1">
      <alignment vertical="center"/>
    </xf>
    <xf numFmtId="180" fontId="16" fillId="5" borderId="2" xfId="0" applyNumberFormat="1" applyFont="1" applyFill="1" applyBorder="1" applyProtection="1">
      <alignment vertical="center"/>
    </xf>
    <xf numFmtId="178" fontId="16" fillId="5" borderId="2" xfId="0" applyNumberFormat="1" applyFont="1" applyFill="1" applyBorder="1" applyProtection="1">
      <alignment vertical="center"/>
    </xf>
    <xf numFmtId="0" fontId="15" fillId="5" borderId="2" xfId="0" applyFont="1" applyFill="1" applyBorder="1" applyAlignment="1" applyProtection="1">
      <alignment horizontal="right" vertical="center"/>
    </xf>
    <xf numFmtId="0" fontId="8" fillId="5" borderId="2" xfId="0" applyFont="1" applyFill="1" applyBorder="1" applyAlignment="1" applyProtection="1">
      <alignment horizontal="right" vertical="center"/>
    </xf>
    <xf numFmtId="0" fontId="8" fillId="9" borderId="2" xfId="0" applyFont="1" applyFill="1" applyBorder="1">
      <alignment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6" fillId="6" borderId="18" xfId="0" applyFont="1" applyFill="1" applyBorder="1" applyAlignment="1">
      <alignment horizontal="center" vertical="center"/>
    </xf>
    <xf numFmtId="0" fontId="6" fillId="6" borderId="19" xfId="0" applyFont="1" applyFill="1" applyBorder="1">
      <alignment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0" fillId="0" borderId="0" xfId="0" applyProtection="1">
      <alignment vertical="center"/>
    </xf>
    <xf numFmtId="0" fontId="6" fillId="6" borderId="2" xfId="0" applyFont="1" applyFill="1" applyBorder="1" applyAlignment="1" applyProtection="1">
      <alignment horizontal="center" vertical="center" wrapText="1"/>
    </xf>
    <xf numFmtId="0" fontId="8" fillId="0" borderId="2" xfId="0" applyFont="1" applyFill="1" applyBorder="1" applyAlignment="1" applyProtection="1">
      <alignment vertical="center" wrapText="1"/>
      <protection locked="0"/>
    </xf>
    <xf numFmtId="177" fontId="16" fillId="5" borderId="2" xfId="0" applyNumberFormat="1" applyFont="1" applyFill="1" applyBorder="1" applyProtection="1">
      <alignment vertical="center"/>
    </xf>
    <xf numFmtId="181" fontId="22" fillId="5" borderId="2" xfId="1" applyNumberFormat="1" applyFont="1" applyFill="1" applyBorder="1" applyAlignment="1" applyProtection="1">
      <alignment horizontal="right" vertical="center"/>
    </xf>
    <xf numFmtId="181" fontId="22" fillId="3" borderId="2" xfId="1" applyNumberFormat="1" applyFont="1" applyFill="1" applyBorder="1" applyAlignment="1" applyProtection="1">
      <alignment horizontal="right" vertical="center"/>
    </xf>
    <xf numFmtId="181" fontId="8" fillId="3" borderId="2" xfId="1" applyNumberFormat="1" applyFont="1" applyFill="1" applyBorder="1" applyProtection="1">
      <alignment vertical="center"/>
    </xf>
    <xf numFmtId="181" fontId="8" fillId="5" borderId="2" xfId="1" applyNumberFormat="1" applyFont="1" applyFill="1" applyBorder="1" applyProtection="1">
      <alignment vertical="center"/>
    </xf>
    <xf numFmtId="184" fontId="2" fillId="0" borderId="20" xfId="0" applyNumberFormat="1" applyFont="1" applyBorder="1">
      <alignment vertical="center"/>
    </xf>
    <xf numFmtId="184" fontId="8" fillId="0" borderId="17" xfId="0" applyNumberFormat="1" applyFont="1" applyFill="1" applyBorder="1">
      <alignment vertical="center"/>
    </xf>
    <xf numFmtId="0" fontId="8" fillId="10" borderId="2" xfId="0" applyFont="1" applyFill="1" applyBorder="1">
      <alignment vertical="center"/>
    </xf>
    <xf numFmtId="0" fontId="2" fillId="10" borderId="2" xfId="0" applyFont="1" applyFill="1" applyBorder="1" applyAlignment="1">
      <alignment horizontal="center" vertical="center"/>
    </xf>
    <xf numFmtId="2" fontId="2" fillId="10" borderId="2" xfId="0" applyNumberFormat="1" applyFont="1" applyFill="1" applyBorder="1" applyAlignment="1">
      <alignment horizontal="center" vertical="center"/>
    </xf>
    <xf numFmtId="0" fontId="2" fillId="10" borderId="2" xfId="0" applyFont="1" applyFill="1" applyBorder="1">
      <alignment vertical="center"/>
    </xf>
    <xf numFmtId="0" fontId="2" fillId="10" borderId="2" xfId="0" applyFont="1" applyFill="1" applyBorder="1" applyAlignment="1">
      <alignment horizontal="center" vertical="center" shrinkToFit="1"/>
    </xf>
    <xf numFmtId="0" fontId="8" fillId="3" borderId="1"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xf>
    <xf numFmtId="0" fontId="8" fillId="5" borderId="1" xfId="0" applyFont="1" applyFill="1" applyBorder="1" applyAlignment="1" applyProtection="1">
      <alignment vertical="center" wrapText="1"/>
    </xf>
    <xf numFmtId="0" fontId="8" fillId="5" borderId="1" xfId="0" quotePrefix="1" applyFont="1" applyFill="1" applyBorder="1" applyAlignment="1" applyProtection="1">
      <alignment vertical="center" wrapText="1"/>
    </xf>
    <xf numFmtId="177" fontId="8" fillId="5" borderId="1" xfId="1" applyNumberFormat="1" applyFont="1" applyFill="1" applyBorder="1" applyAlignment="1" applyProtection="1">
      <alignment horizontal="right" vertical="center"/>
    </xf>
    <xf numFmtId="0" fontId="2" fillId="0" borderId="1" xfId="0" applyFont="1" applyBorder="1" applyAlignment="1" applyProtection="1">
      <alignment vertical="center" wrapText="1"/>
      <protection locked="0"/>
    </xf>
    <xf numFmtId="179" fontId="8" fillId="5" borderId="2" xfId="0" applyNumberFormat="1" applyFont="1" applyFill="1" applyBorder="1" applyProtection="1">
      <alignment vertical="center"/>
    </xf>
    <xf numFmtId="178" fontId="8" fillId="5" borderId="2" xfId="0" applyNumberFormat="1" applyFont="1" applyFill="1" applyBorder="1" applyProtection="1">
      <alignment vertical="center"/>
    </xf>
    <xf numFmtId="181" fontId="8" fillId="5" borderId="1" xfId="1" applyNumberFormat="1" applyFont="1" applyFill="1" applyBorder="1" applyAlignment="1" applyProtection="1">
      <alignment horizontal="right" vertical="center"/>
    </xf>
    <xf numFmtId="183" fontId="8" fillId="5" borderId="1" xfId="1" applyNumberFormat="1" applyFont="1" applyFill="1" applyBorder="1" applyAlignment="1" applyProtection="1">
      <alignment horizontal="right" vertical="center"/>
    </xf>
    <xf numFmtId="2" fontId="16" fillId="5" borderId="2" xfId="0" applyNumberFormat="1" applyFont="1" applyFill="1" applyBorder="1" applyProtection="1">
      <alignment vertical="center"/>
    </xf>
    <xf numFmtId="0" fontId="10" fillId="3" borderId="2" xfId="0" applyFont="1" applyFill="1" applyBorder="1" applyAlignment="1" applyProtection="1">
      <alignment horizontal="center" vertical="center"/>
    </xf>
    <xf numFmtId="0" fontId="8" fillId="3" borderId="2" xfId="0" applyFont="1" applyFill="1" applyBorder="1" applyAlignment="1" applyProtection="1">
      <alignment horizontal="center" vertical="center"/>
    </xf>
    <xf numFmtId="0" fontId="8" fillId="3" borderId="2" xfId="0" applyFont="1" applyFill="1" applyBorder="1" applyAlignment="1" applyProtection="1">
      <alignment horizontal="center" vertical="center" wrapText="1"/>
    </xf>
    <xf numFmtId="0" fontId="8" fillId="3" borderId="1" xfId="0" quotePrefix="1" applyFont="1" applyFill="1" applyBorder="1" applyAlignment="1" applyProtection="1">
      <alignment horizontal="center" vertical="center" wrapText="1"/>
    </xf>
    <xf numFmtId="177" fontId="8" fillId="5" borderId="1" xfId="1" applyNumberFormat="1" applyFont="1" applyFill="1" applyBorder="1" applyAlignment="1" applyProtection="1">
      <alignment horizontal="center" vertical="center"/>
    </xf>
    <xf numFmtId="0" fontId="8" fillId="5" borderId="1" xfId="0" quotePrefix="1" applyFont="1" applyFill="1" applyBorder="1" applyAlignment="1" applyProtection="1">
      <alignment horizontal="center" vertical="center" wrapText="1"/>
    </xf>
    <xf numFmtId="184" fontId="8" fillId="0" borderId="1" xfId="0" applyNumberFormat="1" applyFont="1" applyFill="1" applyBorder="1" applyProtection="1">
      <alignment vertical="center"/>
      <protection locked="0"/>
    </xf>
    <xf numFmtId="185" fontId="8" fillId="0" borderId="1" xfId="0" applyNumberFormat="1" applyFont="1" applyFill="1" applyBorder="1" applyProtection="1">
      <alignment vertical="center"/>
      <protection locked="0"/>
    </xf>
    <xf numFmtId="186" fontId="8" fillId="0" borderId="2" xfId="0" applyNumberFormat="1" applyFont="1" applyFill="1" applyBorder="1" applyProtection="1">
      <alignment vertical="center"/>
      <protection locked="0"/>
    </xf>
    <xf numFmtId="184" fontId="8" fillId="0" borderId="2" xfId="0" applyNumberFormat="1" applyFont="1" applyFill="1" applyBorder="1" applyProtection="1">
      <alignment vertical="center"/>
      <protection locked="0"/>
    </xf>
    <xf numFmtId="0" fontId="2" fillId="0" borderId="8" xfId="0" applyFont="1" applyFill="1" applyBorder="1" applyProtection="1">
      <alignment vertical="center"/>
    </xf>
    <xf numFmtId="0" fontId="2" fillId="0" borderId="23" xfId="0" applyFont="1" applyFill="1" applyBorder="1" applyProtection="1">
      <alignment vertical="center"/>
    </xf>
    <xf numFmtId="0" fontId="2" fillId="0" borderId="7" xfId="0" applyFont="1" applyFill="1" applyBorder="1" applyProtection="1">
      <alignment vertical="center"/>
    </xf>
    <xf numFmtId="0" fontId="6" fillId="6" borderId="1" xfId="0" applyFont="1" applyFill="1" applyBorder="1" applyAlignment="1" applyProtection="1">
      <alignment horizontal="center" vertical="center" wrapText="1"/>
    </xf>
    <xf numFmtId="0" fontId="8" fillId="3" borderId="1" xfId="0" applyFont="1" applyFill="1" applyBorder="1" applyAlignment="1" applyProtection="1">
      <alignment vertical="center" wrapText="1"/>
    </xf>
    <xf numFmtId="0" fontId="8" fillId="0" borderId="1" xfId="0" applyFont="1" applyBorder="1" applyAlignment="1" applyProtection="1">
      <alignment horizontal="left" vertical="center" wrapText="1"/>
      <protection locked="0"/>
    </xf>
    <xf numFmtId="0" fontId="8" fillId="0" borderId="1" xfId="0" applyFont="1" applyBorder="1" applyAlignment="1" applyProtection="1">
      <alignment horizontal="center" vertical="center" wrapText="1"/>
      <protection locked="0"/>
    </xf>
    <xf numFmtId="0" fontId="8" fillId="0" borderId="1" xfId="0" applyFont="1" applyFill="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176" fontId="23" fillId="4" borderId="5" xfId="1" applyNumberFormat="1" applyFont="1" applyFill="1" applyBorder="1" applyAlignment="1" applyProtection="1">
      <alignment horizontal="right" vertical="center"/>
    </xf>
    <xf numFmtId="176" fontId="23" fillId="4" borderId="6" xfId="1" applyNumberFormat="1" applyFont="1" applyFill="1" applyBorder="1" applyAlignment="1" applyProtection="1">
      <alignment horizontal="right" vertical="center"/>
    </xf>
    <xf numFmtId="0" fontId="6" fillId="6" borderId="3" xfId="0" applyFont="1" applyFill="1" applyBorder="1" applyAlignment="1" applyProtection="1">
      <alignment horizontal="center" vertical="center"/>
    </xf>
    <xf numFmtId="0" fontId="6" fillId="6" borderId="4" xfId="0" applyFont="1" applyFill="1" applyBorder="1" applyAlignment="1" applyProtection="1">
      <alignment horizontal="center" vertical="center"/>
    </xf>
    <xf numFmtId="0" fontId="6" fillId="6" borderId="10" xfId="0" applyFont="1" applyFill="1" applyBorder="1" applyAlignment="1" applyProtection="1">
      <alignment horizontal="center" vertical="top" wrapText="1"/>
    </xf>
    <xf numFmtId="0" fontId="6" fillId="6" borderId="12" xfId="0" applyFont="1" applyFill="1" applyBorder="1" applyAlignment="1" applyProtection="1">
      <alignment horizontal="center" vertical="top" wrapText="1"/>
    </xf>
    <xf numFmtId="0" fontId="6" fillId="6" borderId="11" xfId="0" applyFont="1" applyFill="1" applyBorder="1" applyAlignment="1" applyProtection="1">
      <alignment horizontal="center" vertical="top" wrapText="1"/>
    </xf>
    <xf numFmtId="0" fontId="19" fillId="6" borderId="10" xfId="0" applyFont="1" applyFill="1" applyBorder="1" applyAlignment="1" applyProtection="1">
      <alignment horizontal="center" vertical="top" wrapText="1"/>
    </xf>
    <xf numFmtId="0" fontId="19" fillId="6" borderId="12" xfId="0" applyFont="1" applyFill="1" applyBorder="1" applyAlignment="1" applyProtection="1">
      <alignment horizontal="center" vertical="top" wrapText="1"/>
    </xf>
    <xf numFmtId="0" fontId="19" fillId="6" borderId="11" xfId="0" applyFont="1" applyFill="1" applyBorder="1" applyAlignment="1" applyProtection="1">
      <alignment horizontal="center" vertical="top" wrapText="1"/>
    </xf>
    <xf numFmtId="0" fontId="21" fillId="6" borderId="2" xfId="0" applyFont="1" applyFill="1" applyBorder="1" applyAlignment="1" applyProtection="1">
      <alignment vertical="center" wrapText="1"/>
    </xf>
    <xf numFmtId="0" fontId="5" fillId="7" borderId="0" xfId="0" applyFont="1" applyFill="1" applyAlignment="1">
      <alignment vertical="center"/>
    </xf>
    <xf numFmtId="0" fontId="5" fillId="7" borderId="0" xfId="0" applyFont="1" applyFill="1" applyAlignment="1" applyProtection="1">
      <alignment horizontal="left" vertical="center"/>
    </xf>
    <xf numFmtId="0" fontId="8" fillId="3" borderId="8" xfId="0" applyFont="1" applyFill="1" applyBorder="1" applyAlignment="1" applyProtection="1">
      <alignment horizontal="center" vertical="center"/>
    </xf>
    <xf numFmtId="0" fontId="8" fillId="3" borderId="7" xfId="0" applyFont="1" applyFill="1" applyBorder="1" applyAlignment="1" applyProtection="1">
      <alignment horizontal="center" vertical="center"/>
    </xf>
    <xf numFmtId="0" fontId="2" fillId="0" borderId="1" xfId="0" applyFont="1" applyFill="1" applyBorder="1" applyAlignment="1" applyProtection="1">
      <alignment horizontal="left" vertical="center" wrapText="1"/>
    </xf>
    <xf numFmtId="0" fontId="2" fillId="0" borderId="8" xfId="0" applyFont="1" applyBorder="1" applyAlignment="1" applyProtection="1">
      <alignment horizontal="center" vertical="center" shrinkToFit="1"/>
      <protection locked="0"/>
    </xf>
    <xf numFmtId="0" fontId="2" fillId="0" borderId="23" xfId="0" applyFont="1" applyBorder="1" applyAlignment="1" applyProtection="1">
      <alignment horizontal="center" vertical="center" shrinkToFit="1"/>
      <protection locked="0"/>
    </xf>
    <xf numFmtId="0" fontId="8" fillId="5" borderId="1" xfId="0" applyFont="1" applyFill="1" applyBorder="1" applyAlignment="1" applyProtection="1">
      <alignment horizontal="left" vertical="center" wrapText="1"/>
    </xf>
    <xf numFmtId="0" fontId="6" fillId="6" borderId="24" xfId="0" applyFont="1" applyFill="1" applyBorder="1" applyAlignment="1" applyProtection="1">
      <alignment horizontal="center" vertical="center"/>
    </xf>
    <xf numFmtId="0" fontId="6" fillId="6" borderId="9" xfId="0" applyFont="1" applyFill="1" applyBorder="1" applyAlignment="1" applyProtection="1">
      <alignment horizontal="center" vertical="center"/>
    </xf>
    <xf numFmtId="176" fontId="23" fillId="4" borderId="25" xfId="1" applyNumberFormat="1" applyFont="1" applyFill="1" applyBorder="1" applyAlignment="1" applyProtection="1">
      <alignment horizontal="right" vertical="center"/>
    </xf>
    <xf numFmtId="176" fontId="23" fillId="4" borderId="26" xfId="1" applyNumberFormat="1" applyFont="1" applyFill="1" applyBorder="1" applyAlignment="1" applyProtection="1">
      <alignment horizontal="right" vertical="center"/>
    </xf>
    <xf numFmtId="0" fontId="6" fillId="6" borderId="8" xfId="0" applyFont="1" applyFill="1" applyBorder="1" applyAlignment="1" applyProtection="1">
      <alignment horizontal="center" vertical="center" wrapText="1"/>
    </xf>
    <xf numFmtId="0" fontId="6" fillId="6" borderId="7" xfId="0" applyFont="1" applyFill="1" applyBorder="1" applyAlignment="1" applyProtection="1">
      <alignment horizontal="center" vertical="center" wrapText="1"/>
    </xf>
    <xf numFmtId="0" fontId="6" fillId="6" borderId="10" xfId="0" applyFont="1" applyFill="1" applyBorder="1" applyAlignment="1" applyProtection="1">
      <alignment horizontal="center" vertical="top"/>
    </xf>
    <xf numFmtId="0" fontId="6" fillId="6" borderId="12" xfId="0" applyFont="1" applyFill="1" applyBorder="1" applyAlignment="1" applyProtection="1">
      <alignment horizontal="center" vertical="top"/>
    </xf>
    <xf numFmtId="0" fontId="6" fillId="6" borderId="11" xfId="0" applyFont="1" applyFill="1" applyBorder="1" applyAlignment="1" applyProtection="1">
      <alignment horizontal="center" vertical="top"/>
    </xf>
  </cellXfs>
  <cellStyles count="3">
    <cellStyle name="40% - アクセント 6 2" xfId="2"/>
    <cellStyle name="桁区切り" xfId="1" builtinId="6"/>
    <cellStyle name="標準" xfId="0" builtinId="0"/>
  </cellStyles>
  <dxfs count="0"/>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35"/>
  <sheetViews>
    <sheetView showGridLines="0" tabSelected="1" view="pageBreakPreview" zoomScale="80" zoomScaleNormal="55" zoomScaleSheetLayoutView="80" workbookViewId="0"/>
  </sheetViews>
  <sheetFormatPr defaultColWidth="9" defaultRowHeight="14.25" x14ac:dyDescent="0.15"/>
  <cols>
    <col min="1" max="1" width="2.625" style="37" customWidth="1"/>
    <col min="2" max="2" width="11.625" style="37" customWidth="1"/>
    <col min="3" max="3" width="12.375" style="37" customWidth="1"/>
    <col min="4" max="4" width="26.625" style="37" customWidth="1"/>
    <col min="5" max="6" width="10.625" style="37" customWidth="1"/>
    <col min="7" max="7" width="11.625" style="37" customWidth="1"/>
    <col min="8" max="8" width="11.5" style="37" customWidth="1"/>
    <col min="9" max="9" width="60.625" style="37" customWidth="1"/>
    <col min="10" max="10" width="12.625" style="37" customWidth="1"/>
    <col min="11" max="11" width="11.5" style="37" customWidth="1"/>
    <col min="12" max="16384" width="9" style="37"/>
  </cols>
  <sheetData>
    <row r="1" spans="1:11" ht="18" customHeight="1" x14ac:dyDescent="0.15">
      <c r="K1" s="38" t="s">
        <v>82</v>
      </c>
    </row>
    <row r="2" spans="1:11" ht="18" customHeight="1" x14ac:dyDescent="0.15">
      <c r="K2" s="38" t="s">
        <v>172</v>
      </c>
    </row>
    <row r="3" spans="1:11" ht="27.75" customHeight="1" x14ac:dyDescent="0.15">
      <c r="A3" s="39" t="s">
        <v>141</v>
      </c>
      <c r="B3" s="40"/>
      <c r="C3" s="40"/>
      <c r="D3" s="40"/>
      <c r="E3" s="40"/>
      <c r="F3" s="40"/>
      <c r="G3" s="40"/>
      <c r="H3" s="40"/>
      <c r="I3" s="40"/>
      <c r="J3" s="40"/>
      <c r="K3" s="41"/>
    </row>
    <row r="5" spans="1:11" ht="18.75" customHeight="1" x14ac:dyDescent="0.15">
      <c r="A5" s="42" t="s">
        <v>83</v>
      </c>
      <c r="B5" s="42"/>
    </row>
    <row r="6" spans="1:11" ht="18.75" customHeight="1" x14ac:dyDescent="0.15">
      <c r="A6" s="42"/>
      <c r="B6" s="43" t="s">
        <v>55</v>
      </c>
      <c r="C6" s="43" t="s">
        <v>56</v>
      </c>
      <c r="D6" s="43" t="s">
        <v>57</v>
      </c>
      <c r="E6" s="43" t="s">
        <v>58</v>
      </c>
      <c r="F6" s="43" t="s">
        <v>59</v>
      </c>
      <c r="G6" s="43" t="s">
        <v>60</v>
      </c>
      <c r="H6" s="43" t="s">
        <v>61</v>
      </c>
      <c r="I6" s="43" t="s">
        <v>62</v>
      </c>
      <c r="J6" s="43" t="s">
        <v>63</v>
      </c>
      <c r="K6" s="43" t="s">
        <v>64</v>
      </c>
    </row>
    <row r="7" spans="1:11" s="44" customFormat="1" ht="39" customHeight="1" x14ac:dyDescent="0.15">
      <c r="B7" s="43" t="s">
        <v>65</v>
      </c>
      <c r="C7" s="43" t="s">
        <v>66</v>
      </c>
      <c r="D7" s="43" t="s">
        <v>67</v>
      </c>
      <c r="E7" s="43" t="s">
        <v>68</v>
      </c>
      <c r="F7" s="43" t="s">
        <v>69</v>
      </c>
      <c r="G7" s="43" t="s">
        <v>70</v>
      </c>
      <c r="H7" s="43" t="s">
        <v>71</v>
      </c>
      <c r="I7" s="43" t="s">
        <v>72</v>
      </c>
      <c r="J7" s="43" t="s">
        <v>73</v>
      </c>
      <c r="K7" s="43" t="s">
        <v>74</v>
      </c>
    </row>
    <row r="8" spans="1:11" ht="237.75" customHeight="1" x14ac:dyDescent="0.15">
      <c r="B8" s="45" t="s">
        <v>0</v>
      </c>
      <c r="C8" s="100" t="s">
        <v>84</v>
      </c>
      <c r="D8" s="46" t="s">
        <v>85</v>
      </c>
      <c r="E8" s="47" t="s">
        <v>52</v>
      </c>
      <c r="F8" s="48" t="s">
        <v>1</v>
      </c>
      <c r="G8" s="3" t="s">
        <v>29</v>
      </c>
      <c r="H8" s="3" t="s">
        <v>30</v>
      </c>
      <c r="I8" s="4" t="s">
        <v>86</v>
      </c>
      <c r="J8" s="4" t="s">
        <v>31</v>
      </c>
      <c r="K8" s="4" t="s">
        <v>177</v>
      </c>
    </row>
    <row r="9" spans="1:11" ht="65.45" customHeight="1" x14ac:dyDescent="0.15">
      <c r="A9" s="49"/>
      <c r="B9" s="45" t="s">
        <v>32</v>
      </c>
      <c r="C9" s="100" t="s">
        <v>90</v>
      </c>
      <c r="D9" s="46" t="s">
        <v>91</v>
      </c>
      <c r="E9" s="15"/>
      <c r="F9" s="46" t="s">
        <v>33</v>
      </c>
      <c r="G9" s="3" t="s">
        <v>34</v>
      </c>
      <c r="H9" s="3" t="s">
        <v>35</v>
      </c>
      <c r="I9" s="4" t="s">
        <v>36</v>
      </c>
      <c r="J9" s="4" t="s">
        <v>37</v>
      </c>
      <c r="K9" s="4" t="s">
        <v>173</v>
      </c>
    </row>
    <row r="10" spans="1:11" ht="237.75" customHeight="1" x14ac:dyDescent="0.15">
      <c r="A10" s="49"/>
      <c r="B10" s="45" t="s">
        <v>22</v>
      </c>
      <c r="C10" s="100" t="s">
        <v>92</v>
      </c>
      <c r="D10" s="46" t="s">
        <v>93</v>
      </c>
      <c r="E10" s="15"/>
      <c r="F10" s="48" t="s">
        <v>18</v>
      </c>
      <c r="G10" s="3" t="s">
        <v>23</v>
      </c>
      <c r="H10" s="3" t="s">
        <v>24</v>
      </c>
      <c r="I10" s="4" t="s">
        <v>87</v>
      </c>
      <c r="J10" s="4" t="s">
        <v>21</v>
      </c>
      <c r="K10" s="4" t="s">
        <v>143</v>
      </c>
    </row>
    <row r="11" spans="1:11" ht="8.25" customHeight="1" x14ac:dyDescent="0.15">
      <c r="A11" s="49"/>
    </row>
    <row r="12" spans="1:11" ht="20.100000000000001" customHeight="1" x14ac:dyDescent="0.15">
      <c r="A12" s="42" t="s">
        <v>94</v>
      </c>
    </row>
    <row r="13" spans="1:11" ht="20.100000000000001" customHeight="1" x14ac:dyDescent="0.15">
      <c r="A13" s="49"/>
      <c r="B13" s="43" t="s">
        <v>75</v>
      </c>
      <c r="C13" s="124" t="s">
        <v>56</v>
      </c>
      <c r="D13" s="124"/>
      <c r="E13" s="43" t="s">
        <v>57</v>
      </c>
      <c r="F13" s="43" t="s">
        <v>58</v>
      </c>
      <c r="G13" s="124" t="s">
        <v>59</v>
      </c>
      <c r="H13" s="124"/>
      <c r="I13" s="124"/>
      <c r="J13" s="124" t="s">
        <v>76</v>
      </c>
      <c r="K13" s="124"/>
    </row>
    <row r="14" spans="1:11" ht="39" customHeight="1" x14ac:dyDescent="0.15">
      <c r="A14" s="49"/>
      <c r="B14" s="43" t="s">
        <v>66</v>
      </c>
      <c r="C14" s="124" t="s">
        <v>67</v>
      </c>
      <c r="D14" s="124"/>
      <c r="E14" s="43" t="s">
        <v>68</v>
      </c>
      <c r="F14" s="43" t="s">
        <v>69</v>
      </c>
      <c r="G14" s="124" t="s">
        <v>71</v>
      </c>
      <c r="H14" s="124"/>
      <c r="I14" s="124"/>
      <c r="J14" s="124" t="s">
        <v>74</v>
      </c>
      <c r="K14" s="124"/>
    </row>
    <row r="15" spans="1:11" ht="68.25" customHeight="1" x14ac:dyDescent="0.15">
      <c r="A15" s="49"/>
      <c r="B15" s="99" t="s">
        <v>101</v>
      </c>
      <c r="C15" s="125" t="s">
        <v>116</v>
      </c>
      <c r="D15" s="125"/>
      <c r="E15" s="5"/>
      <c r="F15" s="46" t="s">
        <v>127</v>
      </c>
      <c r="G15" s="126" t="s">
        <v>26</v>
      </c>
      <c r="H15" s="126"/>
      <c r="I15" s="126"/>
      <c r="J15" s="127"/>
      <c r="K15" s="127"/>
    </row>
    <row r="16" spans="1:11" ht="68.25" customHeight="1" x14ac:dyDescent="0.15">
      <c r="A16" s="49"/>
      <c r="B16" s="99" t="s">
        <v>101</v>
      </c>
      <c r="C16" s="125" t="s">
        <v>117</v>
      </c>
      <c r="D16" s="125"/>
      <c r="E16" s="50">
        <f>IF(ISERROR(3.6*(100/E24)*E26),0,3.6*(100/E24)*E26)</f>
        <v>0</v>
      </c>
      <c r="F16" s="46" t="s">
        <v>127</v>
      </c>
      <c r="G16" s="126" t="s">
        <v>80</v>
      </c>
      <c r="H16" s="126"/>
      <c r="I16" s="126"/>
      <c r="J16" s="129" t="s">
        <v>145</v>
      </c>
      <c r="K16" s="130"/>
    </row>
    <row r="17" spans="1:11" ht="68.25" customHeight="1" x14ac:dyDescent="0.15">
      <c r="A17" s="49"/>
      <c r="B17" s="99" t="s">
        <v>101</v>
      </c>
      <c r="C17" s="125" t="s">
        <v>118</v>
      </c>
      <c r="D17" s="125"/>
      <c r="E17" s="50">
        <f>IF(ISERROR(E9*E25*E26/E10),0,E9*E25*E26/E10)</f>
        <v>0</v>
      </c>
      <c r="F17" s="46" t="s">
        <v>127</v>
      </c>
      <c r="G17" s="126" t="s">
        <v>81</v>
      </c>
      <c r="H17" s="126"/>
      <c r="I17" s="126"/>
      <c r="J17" s="129" t="s">
        <v>145</v>
      </c>
      <c r="K17" s="130"/>
    </row>
    <row r="18" spans="1:11" ht="123" customHeight="1" x14ac:dyDescent="0.15">
      <c r="A18" s="49"/>
      <c r="B18" s="99" t="s">
        <v>101</v>
      </c>
      <c r="C18" s="125" t="s">
        <v>144</v>
      </c>
      <c r="D18" s="125"/>
      <c r="E18" s="6"/>
      <c r="F18" s="46" t="s">
        <v>127</v>
      </c>
      <c r="G18" s="128" t="s">
        <v>79</v>
      </c>
      <c r="H18" s="128"/>
      <c r="I18" s="128"/>
      <c r="J18" s="127"/>
      <c r="K18" s="127"/>
    </row>
    <row r="19" spans="1:11" ht="54.75" customHeight="1" x14ac:dyDescent="0.15">
      <c r="A19" s="49"/>
      <c r="B19" s="99" t="s">
        <v>102</v>
      </c>
      <c r="C19" s="125" t="s">
        <v>119</v>
      </c>
      <c r="D19" s="125"/>
      <c r="E19" s="51" t="s">
        <v>52</v>
      </c>
      <c r="F19" s="46" t="s">
        <v>3</v>
      </c>
      <c r="G19" s="126" t="s">
        <v>146</v>
      </c>
      <c r="H19" s="126"/>
      <c r="I19" s="126"/>
      <c r="J19" s="129" t="s">
        <v>177</v>
      </c>
      <c r="K19" s="130"/>
    </row>
    <row r="20" spans="1:11" ht="54.75" customHeight="1" x14ac:dyDescent="0.15">
      <c r="A20" s="49"/>
      <c r="B20" s="99" t="s">
        <v>103</v>
      </c>
      <c r="C20" s="125" t="s">
        <v>120</v>
      </c>
      <c r="D20" s="125"/>
      <c r="E20" s="51" t="s">
        <v>52</v>
      </c>
      <c r="F20" s="46" t="s">
        <v>3</v>
      </c>
      <c r="G20" s="126" t="s">
        <v>146</v>
      </c>
      <c r="H20" s="126"/>
      <c r="I20" s="126"/>
      <c r="J20" s="129" t="s">
        <v>177</v>
      </c>
      <c r="K20" s="130"/>
    </row>
    <row r="21" spans="1:11" ht="54.75" customHeight="1" x14ac:dyDescent="0.15">
      <c r="A21" s="49"/>
      <c r="B21" s="99" t="s">
        <v>104</v>
      </c>
      <c r="C21" s="125" t="s">
        <v>121</v>
      </c>
      <c r="D21" s="125"/>
      <c r="E21" s="51" t="s">
        <v>52</v>
      </c>
      <c r="F21" s="114" t="s">
        <v>4</v>
      </c>
      <c r="G21" s="126" t="s">
        <v>5</v>
      </c>
      <c r="H21" s="126"/>
      <c r="I21" s="126"/>
      <c r="J21" s="129" t="s">
        <v>177</v>
      </c>
      <c r="K21" s="130"/>
    </row>
    <row r="22" spans="1:11" ht="54.75" customHeight="1" x14ac:dyDescent="0.15">
      <c r="A22" s="49"/>
      <c r="B22" s="99" t="s">
        <v>105</v>
      </c>
      <c r="C22" s="125" t="s">
        <v>122</v>
      </c>
      <c r="D22" s="125"/>
      <c r="E22" s="51" t="s">
        <v>52</v>
      </c>
      <c r="F22" s="114" t="s">
        <v>4</v>
      </c>
      <c r="G22" s="126" t="s">
        <v>146</v>
      </c>
      <c r="H22" s="126"/>
      <c r="I22" s="126"/>
      <c r="J22" s="129" t="s">
        <v>177</v>
      </c>
      <c r="K22" s="130"/>
    </row>
    <row r="23" spans="1:11" ht="54.75" customHeight="1" x14ac:dyDescent="0.15">
      <c r="A23" s="49"/>
      <c r="B23" s="99" t="s">
        <v>106</v>
      </c>
      <c r="C23" s="125" t="s">
        <v>123</v>
      </c>
      <c r="D23" s="125"/>
      <c r="E23" s="51" t="s">
        <v>52</v>
      </c>
      <c r="F23" s="114" t="s">
        <v>4</v>
      </c>
      <c r="G23" s="128" t="s">
        <v>147</v>
      </c>
      <c r="H23" s="128"/>
      <c r="I23" s="128"/>
      <c r="J23" s="127"/>
      <c r="K23" s="127"/>
    </row>
    <row r="24" spans="1:11" ht="54.75" customHeight="1" x14ac:dyDescent="0.15">
      <c r="A24" s="49"/>
      <c r="B24" s="99" t="s">
        <v>107</v>
      </c>
      <c r="C24" s="125" t="s">
        <v>38</v>
      </c>
      <c r="D24" s="125"/>
      <c r="E24" s="117"/>
      <c r="F24" s="52" t="s">
        <v>39</v>
      </c>
      <c r="G24" s="128" t="s">
        <v>40</v>
      </c>
      <c r="H24" s="128"/>
      <c r="I24" s="128"/>
      <c r="J24" s="127"/>
      <c r="K24" s="127"/>
    </row>
    <row r="25" spans="1:11" ht="92.25" customHeight="1" x14ac:dyDescent="0.15">
      <c r="A25" s="49"/>
      <c r="B25" s="99" t="s">
        <v>108</v>
      </c>
      <c r="C25" s="125" t="s">
        <v>41</v>
      </c>
      <c r="D25" s="125"/>
      <c r="E25" s="117"/>
      <c r="F25" s="52" t="s">
        <v>42</v>
      </c>
      <c r="G25" s="128" t="s">
        <v>178</v>
      </c>
      <c r="H25" s="128"/>
      <c r="I25" s="128"/>
      <c r="J25" s="127"/>
      <c r="K25" s="127"/>
    </row>
    <row r="26" spans="1:11" ht="92.25" customHeight="1" x14ac:dyDescent="0.15">
      <c r="A26" s="49"/>
      <c r="B26" s="99" t="s">
        <v>109</v>
      </c>
      <c r="C26" s="125" t="s">
        <v>124</v>
      </c>
      <c r="D26" s="125"/>
      <c r="E26" s="118"/>
      <c r="F26" s="52" t="s">
        <v>128</v>
      </c>
      <c r="G26" s="128" t="s">
        <v>43</v>
      </c>
      <c r="H26" s="128"/>
      <c r="I26" s="128"/>
      <c r="J26" s="127"/>
      <c r="K26" s="127"/>
    </row>
    <row r="27" spans="1:11" ht="6.75" customHeight="1" x14ac:dyDescent="0.15">
      <c r="A27" s="49"/>
    </row>
    <row r="28" spans="1:11" ht="18.75" customHeight="1" x14ac:dyDescent="0.15">
      <c r="A28" s="53" t="s">
        <v>88</v>
      </c>
      <c r="B28" s="53"/>
    </row>
    <row r="29" spans="1:11" ht="17.25" thickBot="1" x14ac:dyDescent="0.2">
      <c r="B29" s="133" t="s">
        <v>89</v>
      </c>
      <c r="C29" s="134"/>
      <c r="D29" s="54" t="s">
        <v>2</v>
      </c>
    </row>
    <row r="30" spans="1:11" ht="19.5" thickBot="1" x14ac:dyDescent="0.2">
      <c r="B30" s="131">
        <f>ROUNDDOWN('MPS(calc_process)'!G6,0)</f>
        <v>0</v>
      </c>
      <c r="C30" s="132"/>
      <c r="D30" s="55" t="s">
        <v>17</v>
      </c>
    </row>
    <row r="31" spans="1:11" ht="20.100000000000001" customHeight="1" x14ac:dyDescent="0.15">
      <c r="B31" s="56"/>
      <c r="C31" s="56"/>
      <c r="F31" s="57"/>
      <c r="G31" s="57"/>
    </row>
    <row r="32" spans="1:11" ht="18.75" customHeight="1" x14ac:dyDescent="0.15">
      <c r="A32" s="42" t="s">
        <v>6</v>
      </c>
    </row>
    <row r="33" spans="2:10" ht="18" customHeight="1" x14ac:dyDescent="0.15">
      <c r="B33" s="58" t="s">
        <v>7</v>
      </c>
      <c r="C33" s="121" t="s">
        <v>174</v>
      </c>
      <c r="D33" s="122"/>
      <c r="E33" s="122"/>
      <c r="F33" s="122"/>
      <c r="G33" s="122"/>
      <c r="H33" s="122"/>
      <c r="I33" s="122"/>
      <c r="J33" s="123"/>
    </row>
    <row r="34" spans="2:10" ht="18" customHeight="1" x14ac:dyDescent="0.15">
      <c r="B34" s="58" t="s">
        <v>9</v>
      </c>
      <c r="C34" s="121" t="s">
        <v>175</v>
      </c>
      <c r="D34" s="122"/>
      <c r="E34" s="122"/>
      <c r="F34" s="122"/>
      <c r="G34" s="122"/>
      <c r="H34" s="122"/>
      <c r="I34" s="122"/>
      <c r="J34" s="123"/>
    </row>
    <row r="35" spans="2:10" ht="18" customHeight="1" x14ac:dyDescent="0.15">
      <c r="B35" s="58" t="s">
        <v>10</v>
      </c>
      <c r="C35" s="121" t="s">
        <v>176</v>
      </c>
      <c r="D35" s="122"/>
      <c r="E35" s="122"/>
      <c r="F35" s="122"/>
      <c r="G35" s="122"/>
      <c r="H35" s="122"/>
      <c r="I35" s="122"/>
      <c r="J35" s="123"/>
    </row>
  </sheetData>
  <sheetProtection password="C763" sheet="1" objects="1" scenarios="1" formatCells="0" formatRows="0"/>
  <mergeCells count="44">
    <mergeCell ref="J19:K19"/>
    <mergeCell ref="C20:D20"/>
    <mergeCell ref="G20:I20"/>
    <mergeCell ref="J20:K20"/>
    <mergeCell ref="C23:D23"/>
    <mergeCell ref="G23:I23"/>
    <mergeCell ref="B29:C29"/>
    <mergeCell ref="C16:D16"/>
    <mergeCell ref="G16:I16"/>
    <mergeCell ref="C17:D17"/>
    <mergeCell ref="G17:I17"/>
    <mergeCell ref="C25:D25"/>
    <mergeCell ref="G25:I25"/>
    <mergeCell ref="G19:I19"/>
    <mergeCell ref="B30:C30"/>
    <mergeCell ref="C19:D19"/>
    <mergeCell ref="J25:K25"/>
    <mergeCell ref="J26:K26"/>
    <mergeCell ref="C21:D21"/>
    <mergeCell ref="G21:I21"/>
    <mergeCell ref="J21:K21"/>
    <mergeCell ref="C22:D22"/>
    <mergeCell ref="G22:I22"/>
    <mergeCell ref="J22:K22"/>
    <mergeCell ref="C24:D24"/>
    <mergeCell ref="G24:I24"/>
    <mergeCell ref="J24:K24"/>
    <mergeCell ref="J23:K23"/>
    <mergeCell ref="C26:D26"/>
    <mergeCell ref="G26:I26"/>
    <mergeCell ref="C15:D15"/>
    <mergeCell ref="G15:I15"/>
    <mergeCell ref="J15:K15"/>
    <mergeCell ref="C18:D18"/>
    <mergeCell ref="G18:I18"/>
    <mergeCell ref="J18:K18"/>
    <mergeCell ref="J16:K16"/>
    <mergeCell ref="J17:K17"/>
    <mergeCell ref="C13:D13"/>
    <mergeCell ref="G13:I13"/>
    <mergeCell ref="J13:K13"/>
    <mergeCell ref="C14:D14"/>
    <mergeCell ref="G14:I14"/>
    <mergeCell ref="J14:K14"/>
  </mergeCells>
  <phoneticPr fontId="4"/>
  <dataValidations count="1">
    <dataValidation type="list" allowBlank="1" showInputMessage="1" showErrorMessage="1" sqref="E18">
      <formula1>"0.8,0.46"</formula1>
    </dataValidation>
  </dataValidations>
  <pageMargins left="0.70866141732283472" right="0.70866141732283472" top="0.74803149606299213" bottom="0.74803149606299213" header="0.31496062992125984" footer="0.31496062992125984"/>
  <pageSetup paperSize="9" scale="72" fitToHeight="3" orientation="landscape" r:id="rId1"/>
  <rowBreaks count="1" manualBreakCount="1">
    <brk id="1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T27"/>
  <sheetViews>
    <sheetView showGridLines="0" view="pageBreakPreview" zoomScale="80" zoomScaleNormal="70" zoomScaleSheetLayoutView="80" workbookViewId="0"/>
  </sheetViews>
  <sheetFormatPr defaultColWidth="9" defaultRowHeight="14.25" x14ac:dyDescent="0.15"/>
  <cols>
    <col min="1" max="1" width="12" style="59" customWidth="1"/>
    <col min="2" max="2" width="10" style="59" bestFit="1" customWidth="1"/>
    <col min="3" max="20" width="13.75" style="59" customWidth="1"/>
    <col min="21" max="16384" width="9" style="59"/>
  </cols>
  <sheetData>
    <row r="1" spans="1:20" x14ac:dyDescent="0.15">
      <c r="T1" s="60" t="str">
        <f>'MPS(input)'!K1</f>
        <v>Monitoring Spreadsheet: JCM_TH_AM003_ver01.0</v>
      </c>
    </row>
    <row r="2" spans="1:20" x14ac:dyDescent="0.15">
      <c r="T2" s="60" t="str">
        <f>'MPS(input)'!K2</f>
        <v>Reference Number:</v>
      </c>
    </row>
    <row r="3" spans="1:20" s="62" customFormat="1" ht="27.6" customHeight="1" x14ac:dyDescent="0.15">
      <c r="A3" s="61"/>
      <c r="B3" s="61"/>
      <c r="C3" s="135" t="s">
        <v>95</v>
      </c>
      <c r="D3" s="136"/>
      <c r="E3" s="137"/>
      <c r="F3" s="135" t="s">
        <v>96</v>
      </c>
      <c r="G3" s="136"/>
      <c r="H3" s="136"/>
      <c r="I3" s="136"/>
      <c r="J3" s="136"/>
      <c r="K3" s="136"/>
      <c r="L3" s="136"/>
      <c r="M3" s="136"/>
      <c r="N3" s="136"/>
      <c r="O3" s="136"/>
      <c r="P3" s="136"/>
      <c r="Q3" s="137"/>
      <c r="R3" s="138" t="s">
        <v>97</v>
      </c>
      <c r="S3" s="139"/>
      <c r="T3" s="140"/>
    </row>
    <row r="4" spans="1:20" ht="18.75" x14ac:dyDescent="0.15">
      <c r="A4" s="63" t="s">
        <v>45</v>
      </c>
      <c r="B4" s="111" t="s">
        <v>168</v>
      </c>
      <c r="C4" s="112" t="s">
        <v>98</v>
      </c>
      <c r="D4" s="100" t="s">
        <v>99</v>
      </c>
      <c r="E4" s="100" t="s">
        <v>100</v>
      </c>
      <c r="F4" s="99" t="s">
        <v>101</v>
      </c>
      <c r="G4" s="99" t="s">
        <v>101</v>
      </c>
      <c r="H4" s="99" t="s">
        <v>101</v>
      </c>
      <c r="I4" s="99" t="s">
        <v>101</v>
      </c>
      <c r="J4" s="99" t="s">
        <v>102</v>
      </c>
      <c r="K4" s="99" t="s">
        <v>103</v>
      </c>
      <c r="L4" s="99" t="s">
        <v>104</v>
      </c>
      <c r="M4" s="99" t="s">
        <v>105</v>
      </c>
      <c r="N4" s="99" t="s">
        <v>106</v>
      </c>
      <c r="O4" s="99" t="s">
        <v>107</v>
      </c>
      <c r="P4" s="99" t="s">
        <v>108</v>
      </c>
      <c r="Q4" s="99" t="s">
        <v>109</v>
      </c>
      <c r="R4" s="112" t="s">
        <v>110</v>
      </c>
      <c r="S4" s="112" t="s">
        <v>111</v>
      </c>
      <c r="T4" s="112" t="s">
        <v>112</v>
      </c>
    </row>
    <row r="5" spans="1:20" ht="149.44999999999999" customHeight="1" x14ac:dyDescent="0.15">
      <c r="A5" s="63" t="s">
        <v>46</v>
      </c>
      <c r="B5" s="64" t="s">
        <v>51</v>
      </c>
      <c r="C5" s="46" t="s">
        <v>113</v>
      </c>
      <c r="D5" s="65" t="s">
        <v>114</v>
      </c>
      <c r="E5" s="66" t="s">
        <v>115</v>
      </c>
      <c r="F5" s="67" t="s">
        <v>116</v>
      </c>
      <c r="G5" s="68" t="s">
        <v>117</v>
      </c>
      <c r="H5" s="68" t="s">
        <v>118</v>
      </c>
      <c r="I5" s="68" t="s">
        <v>148</v>
      </c>
      <c r="J5" s="68" t="s">
        <v>119</v>
      </c>
      <c r="K5" s="68" t="s">
        <v>120</v>
      </c>
      <c r="L5" s="68" t="s">
        <v>121</v>
      </c>
      <c r="M5" s="68" t="s">
        <v>122</v>
      </c>
      <c r="N5" s="68" t="s">
        <v>123</v>
      </c>
      <c r="O5" s="68" t="s">
        <v>38</v>
      </c>
      <c r="P5" s="68" t="s">
        <v>41</v>
      </c>
      <c r="Q5" s="69" t="s">
        <v>124</v>
      </c>
      <c r="R5" s="65" t="s">
        <v>125</v>
      </c>
      <c r="S5" s="65" t="s">
        <v>126</v>
      </c>
      <c r="T5" s="65" t="s">
        <v>171</v>
      </c>
    </row>
    <row r="6" spans="1:20" ht="28.5" x14ac:dyDescent="0.15">
      <c r="A6" s="63" t="s">
        <v>47</v>
      </c>
      <c r="B6" s="113" t="s">
        <v>48</v>
      </c>
      <c r="C6" s="99" t="s">
        <v>1</v>
      </c>
      <c r="D6" s="100" t="s">
        <v>33</v>
      </c>
      <c r="E6" s="99" t="s">
        <v>1</v>
      </c>
      <c r="F6" s="100" t="s">
        <v>127</v>
      </c>
      <c r="G6" s="100" t="s">
        <v>127</v>
      </c>
      <c r="H6" s="100" t="s">
        <v>127</v>
      </c>
      <c r="I6" s="100" t="s">
        <v>127</v>
      </c>
      <c r="J6" s="100" t="s">
        <v>3</v>
      </c>
      <c r="K6" s="100" t="s">
        <v>3</v>
      </c>
      <c r="L6" s="114" t="s">
        <v>4</v>
      </c>
      <c r="M6" s="114" t="s">
        <v>4</v>
      </c>
      <c r="N6" s="114" t="s">
        <v>4</v>
      </c>
      <c r="O6" s="114" t="s">
        <v>39</v>
      </c>
      <c r="P6" s="114" t="s">
        <v>42</v>
      </c>
      <c r="Q6" s="114" t="s">
        <v>128</v>
      </c>
      <c r="R6" s="113" t="s">
        <v>129</v>
      </c>
      <c r="S6" s="113" t="s">
        <v>129</v>
      </c>
      <c r="T6" s="113" t="s">
        <v>129</v>
      </c>
    </row>
    <row r="7" spans="1:20" x14ac:dyDescent="0.15">
      <c r="A7" s="141" t="s">
        <v>49</v>
      </c>
      <c r="B7" s="14">
        <v>1</v>
      </c>
      <c r="C7" s="16"/>
      <c r="D7" s="70">
        <f>'MPS(input)'!$E$9</f>
        <v>0</v>
      </c>
      <c r="E7" s="71">
        <f>'MPS(input)'!$E$10</f>
        <v>0</v>
      </c>
      <c r="F7" s="72">
        <f>'MPS(input)'!$E$15</f>
        <v>0</v>
      </c>
      <c r="G7" s="87">
        <f>'MPS(input)'!$E$16</f>
        <v>0</v>
      </c>
      <c r="H7" s="87">
        <f>'MPS(input)'!$E$17</f>
        <v>0</v>
      </c>
      <c r="I7" s="87">
        <f>'MPS(input)'!$E$18</f>
        <v>0</v>
      </c>
      <c r="J7" s="119"/>
      <c r="K7" s="119"/>
      <c r="L7" s="120"/>
      <c r="M7" s="120"/>
      <c r="N7" s="71">
        <f>M7*((J7-K7+'MPS(calc_process)'!$F$21+'MPS(calc_process)'!$F$22)/(37-7+'MPS(calc_process)'!$F$21+'MPS(calc_process)'!$F$22))</f>
        <v>0</v>
      </c>
      <c r="O7" s="110">
        <f>'MPS(input)'!$E$24</f>
        <v>0</v>
      </c>
      <c r="P7" s="74">
        <f>'MPS(input)'!$E$25</f>
        <v>0</v>
      </c>
      <c r="Q7" s="73">
        <f>'MPS(input)'!$E$26</f>
        <v>0</v>
      </c>
      <c r="R7" s="88">
        <f>IF(ISERROR(C7*(N7/L7)*SMALL(F7:I7,COUNTIF(F7:I7,0)+1)),0,(C7*(N7/L7)*SMALL(F7:I7,COUNTIF(F7:I7,0)+1)))</f>
        <v>0</v>
      </c>
      <c r="S7" s="89">
        <f>IF(ISERROR(C7*SMALL(F7:I7,COUNTIF(F7:I7,0)+1)),0,(C7*SMALL(F7:I7,COUNTIF(F7:I7,0)+1)))</f>
        <v>0</v>
      </c>
      <c r="T7" s="90">
        <f>R7-S7</f>
        <v>0</v>
      </c>
    </row>
    <row r="8" spans="1:20" x14ac:dyDescent="0.15">
      <c r="A8" s="141"/>
      <c r="B8" s="14">
        <v>2</v>
      </c>
      <c r="C8" s="16"/>
      <c r="D8" s="70">
        <f>'MPS(input)'!$E$9</f>
        <v>0</v>
      </c>
      <c r="E8" s="71">
        <f>'MPS(input)'!$E$10</f>
        <v>0</v>
      </c>
      <c r="F8" s="72">
        <f>'MPS(input)'!$E$15</f>
        <v>0</v>
      </c>
      <c r="G8" s="87">
        <f>'MPS(input)'!$E$16</f>
        <v>0</v>
      </c>
      <c r="H8" s="87">
        <f>'MPS(input)'!$E$17</f>
        <v>0</v>
      </c>
      <c r="I8" s="87">
        <f>'MPS(input)'!$E$18</f>
        <v>0</v>
      </c>
      <c r="J8" s="119"/>
      <c r="K8" s="119"/>
      <c r="L8" s="120"/>
      <c r="M8" s="120"/>
      <c r="N8" s="71">
        <f>M8*((J8-K8+'MPS(calc_process)'!$F$21+'MPS(calc_process)'!$F$22)/(37-7+'MPS(calc_process)'!$F$21+'MPS(calc_process)'!$F$22))</f>
        <v>0</v>
      </c>
      <c r="O8" s="110">
        <f>'MPS(input)'!$E$24</f>
        <v>0</v>
      </c>
      <c r="P8" s="74">
        <f>'MPS(input)'!$E$25</f>
        <v>0</v>
      </c>
      <c r="Q8" s="73">
        <f>'MPS(input)'!$E$26</f>
        <v>0</v>
      </c>
      <c r="R8" s="88">
        <f t="shared" ref="R8:R26" si="0">IF(ISERROR(C8*(N8/L8)*SMALL(F8:I8,COUNTIF(F8:I8,0)+1)),0,(C8*(N8/L8)*SMALL(F8:I8,COUNTIF(F8:I8,0)+1)))</f>
        <v>0</v>
      </c>
      <c r="S8" s="89">
        <f t="shared" ref="S8:S26" si="1">IF(ISERROR(C8*SMALL(F8:I8,COUNTIF(F8:I8,0)+1)),0,(C8*SMALL(F8:I8,COUNTIF(F8:I8,0)+1)))</f>
        <v>0</v>
      </c>
      <c r="T8" s="90">
        <f t="shared" ref="T8:T26" si="2">R8-S8</f>
        <v>0</v>
      </c>
    </row>
    <row r="9" spans="1:20" x14ac:dyDescent="0.15">
      <c r="A9" s="141"/>
      <c r="B9" s="14">
        <v>3</v>
      </c>
      <c r="C9" s="16"/>
      <c r="D9" s="70">
        <f>'MPS(input)'!$E$9</f>
        <v>0</v>
      </c>
      <c r="E9" s="71">
        <f>'MPS(input)'!$E$10</f>
        <v>0</v>
      </c>
      <c r="F9" s="72">
        <f>'MPS(input)'!$E$15</f>
        <v>0</v>
      </c>
      <c r="G9" s="87">
        <f>'MPS(input)'!$E$16</f>
        <v>0</v>
      </c>
      <c r="H9" s="87">
        <f>'MPS(input)'!$E$17</f>
        <v>0</v>
      </c>
      <c r="I9" s="87">
        <f>'MPS(input)'!$E$18</f>
        <v>0</v>
      </c>
      <c r="J9" s="119"/>
      <c r="K9" s="119"/>
      <c r="L9" s="120"/>
      <c r="M9" s="120"/>
      <c r="N9" s="71">
        <f>M9*((J9-K9+'MPS(calc_process)'!$F$21+'MPS(calc_process)'!$F$22)/(37-7+'MPS(calc_process)'!$F$21+'MPS(calc_process)'!$F$22))</f>
        <v>0</v>
      </c>
      <c r="O9" s="110">
        <f>'MPS(input)'!$E$24</f>
        <v>0</v>
      </c>
      <c r="P9" s="74">
        <f>'MPS(input)'!$E$25</f>
        <v>0</v>
      </c>
      <c r="Q9" s="73">
        <f>'MPS(input)'!$E$26</f>
        <v>0</v>
      </c>
      <c r="R9" s="88">
        <f t="shared" si="0"/>
        <v>0</v>
      </c>
      <c r="S9" s="89">
        <f t="shared" si="1"/>
        <v>0</v>
      </c>
      <c r="T9" s="90">
        <f t="shared" si="2"/>
        <v>0</v>
      </c>
    </row>
    <row r="10" spans="1:20" x14ac:dyDescent="0.15">
      <c r="A10" s="141"/>
      <c r="B10" s="14">
        <v>4</v>
      </c>
      <c r="C10" s="16"/>
      <c r="D10" s="70">
        <f>'MPS(input)'!$E$9</f>
        <v>0</v>
      </c>
      <c r="E10" s="71">
        <f>'MPS(input)'!$E$10</f>
        <v>0</v>
      </c>
      <c r="F10" s="72">
        <f>'MPS(input)'!$E$15</f>
        <v>0</v>
      </c>
      <c r="G10" s="87">
        <f>'MPS(input)'!$E$16</f>
        <v>0</v>
      </c>
      <c r="H10" s="87">
        <f>'MPS(input)'!$E$17</f>
        <v>0</v>
      </c>
      <c r="I10" s="87">
        <f>'MPS(input)'!$E$18</f>
        <v>0</v>
      </c>
      <c r="J10" s="119"/>
      <c r="K10" s="119"/>
      <c r="L10" s="120"/>
      <c r="M10" s="120"/>
      <c r="N10" s="71">
        <f>M10*((J10-K10+'MPS(calc_process)'!$F$21+'MPS(calc_process)'!$F$22)/(37-7+'MPS(calc_process)'!$F$21+'MPS(calc_process)'!$F$22))</f>
        <v>0</v>
      </c>
      <c r="O10" s="110">
        <f>'MPS(input)'!$E$24</f>
        <v>0</v>
      </c>
      <c r="P10" s="74">
        <f>'MPS(input)'!$E$25</f>
        <v>0</v>
      </c>
      <c r="Q10" s="73">
        <f>'MPS(input)'!$E$26</f>
        <v>0</v>
      </c>
      <c r="R10" s="88">
        <f t="shared" si="0"/>
        <v>0</v>
      </c>
      <c r="S10" s="89">
        <f t="shared" si="1"/>
        <v>0</v>
      </c>
      <c r="T10" s="90">
        <f t="shared" si="2"/>
        <v>0</v>
      </c>
    </row>
    <row r="11" spans="1:20" x14ac:dyDescent="0.15">
      <c r="A11" s="141"/>
      <c r="B11" s="14">
        <v>5</v>
      </c>
      <c r="C11" s="16"/>
      <c r="D11" s="70">
        <f>'MPS(input)'!$E$9</f>
        <v>0</v>
      </c>
      <c r="E11" s="71">
        <f>'MPS(input)'!$E$10</f>
        <v>0</v>
      </c>
      <c r="F11" s="72">
        <f>'MPS(input)'!$E$15</f>
        <v>0</v>
      </c>
      <c r="G11" s="87">
        <f>'MPS(input)'!$E$16</f>
        <v>0</v>
      </c>
      <c r="H11" s="87">
        <f>'MPS(input)'!$E$17</f>
        <v>0</v>
      </c>
      <c r="I11" s="87">
        <f>'MPS(input)'!$E$18</f>
        <v>0</v>
      </c>
      <c r="J11" s="119"/>
      <c r="K11" s="119"/>
      <c r="L11" s="120"/>
      <c r="M11" s="120"/>
      <c r="N11" s="71">
        <f>M11*((J11-K11+'MPS(calc_process)'!$F$21+'MPS(calc_process)'!$F$22)/(37-7+'MPS(calc_process)'!$F$21+'MPS(calc_process)'!$F$22))</f>
        <v>0</v>
      </c>
      <c r="O11" s="110">
        <f>'MPS(input)'!$E$24</f>
        <v>0</v>
      </c>
      <c r="P11" s="74">
        <f>'MPS(input)'!$E$25</f>
        <v>0</v>
      </c>
      <c r="Q11" s="73">
        <f>'MPS(input)'!$E$26</f>
        <v>0</v>
      </c>
      <c r="R11" s="88">
        <f t="shared" si="0"/>
        <v>0</v>
      </c>
      <c r="S11" s="89">
        <f t="shared" si="1"/>
        <v>0</v>
      </c>
      <c r="T11" s="90">
        <f t="shared" si="2"/>
        <v>0</v>
      </c>
    </row>
    <row r="12" spans="1:20" x14ac:dyDescent="0.15">
      <c r="A12" s="141"/>
      <c r="B12" s="14">
        <v>6</v>
      </c>
      <c r="C12" s="16"/>
      <c r="D12" s="70">
        <f>'MPS(input)'!$E$9</f>
        <v>0</v>
      </c>
      <c r="E12" s="71">
        <f>'MPS(input)'!$E$10</f>
        <v>0</v>
      </c>
      <c r="F12" s="72">
        <f>'MPS(input)'!$E$15</f>
        <v>0</v>
      </c>
      <c r="G12" s="87">
        <f>'MPS(input)'!$E$16</f>
        <v>0</v>
      </c>
      <c r="H12" s="87">
        <f>'MPS(input)'!$E$17</f>
        <v>0</v>
      </c>
      <c r="I12" s="87">
        <f>'MPS(input)'!$E$18</f>
        <v>0</v>
      </c>
      <c r="J12" s="119"/>
      <c r="K12" s="119"/>
      <c r="L12" s="120"/>
      <c r="M12" s="120"/>
      <c r="N12" s="71">
        <f>M12*((J12-K12+'MPS(calc_process)'!$F$21+'MPS(calc_process)'!$F$22)/(37-7+'MPS(calc_process)'!$F$21+'MPS(calc_process)'!$F$22))</f>
        <v>0</v>
      </c>
      <c r="O12" s="110">
        <f>'MPS(input)'!$E$24</f>
        <v>0</v>
      </c>
      <c r="P12" s="74">
        <f>'MPS(input)'!$E$25</f>
        <v>0</v>
      </c>
      <c r="Q12" s="73">
        <f>'MPS(input)'!$E$26</f>
        <v>0</v>
      </c>
      <c r="R12" s="88">
        <f t="shared" si="0"/>
        <v>0</v>
      </c>
      <c r="S12" s="89">
        <f t="shared" si="1"/>
        <v>0</v>
      </c>
      <c r="T12" s="90">
        <f t="shared" si="2"/>
        <v>0</v>
      </c>
    </row>
    <row r="13" spans="1:20" x14ac:dyDescent="0.15">
      <c r="A13" s="141"/>
      <c r="B13" s="14">
        <v>7</v>
      </c>
      <c r="C13" s="16"/>
      <c r="D13" s="70">
        <f>'MPS(input)'!$E$9</f>
        <v>0</v>
      </c>
      <c r="E13" s="71">
        <f>'MPS(input)'!$E$10</f>
        <v>0</v>
      </c>
      <c r="F13" s="72">
        <f>'MPS(input)'!$E$15</f>
        <v>0</v>
      </c>
      <c r="G13" s="87">
        <f>'MPS(input)'!$E$16</f>
        <v>0</v>
      </c>
      <c r="H13" s="87">
        <f>'MPS(input)'!$E$17</f>
        <v>0</v>
      </c>
      <c r="I13" s="87">
        <f>'MPS(input)'!$E$18</f>
        <v>0</v>
      </c>
      <c r="J13" s="119"/>
      <c r="K13" s="119"/>
      <c r="L13" s="120"/>
      <c r="M13" s="120"/>
      <c r="N13" s="71">
        <f>M13*((J13-K13+'MPS(calc_process)'!$F$21+'MPS(calc_process)'!$F$22)/(37-7+'MPS(calc_process)'!$F$21+'MPS(calc_process)'!$F$22))</f>
        <v>0</v>
      </c>
      <c r="O13" s="110">
        <f>'MPS(input)'!$E$24</f>
        <v>0</v>
      </c>
      <c r="P13" s="74">
        <f>'MPS(input)'!$E$25</f>
        <v>0</v>
      </c>
      <c r="Q13" s="73">
        <f>'MPS(input)'!$E$26</f>
        <v>0</v>
      </c>
      <c r="R13" s="88">
        <f t="shared" si="0"/>
        <v>0</v>
      </c>
      <c r="S13" s="89">
        <f t="shared" si="1"/>
        <v>0</v>
      </c>
      <c r="T13" s="90">
        <f t="shared" si="2"/>
        <v>0</v>
      </c>
    </row>
    <row r="14" spans="1:20" x14ac:dyDescent="0.15">
      <c r="A14" s="141"/>
      <c r="B14" s="14">
        <v>8</v>
      </c>
      <c r="C14" s="16"/>
      <c r="D14" s="70">
        <f>'MPS(input)'!$E$9</f>
        <v>0</v>
      </c>
      <c r="E14" s="71">
        <f>'MPS(input)'!$E$10</f>
        <v>0</v>
      </c>
      <c r="F14" s="72">
        <f>'MPS(input)'!$E$15</f>
        <v>0</v>
      </c>
      <c r="G14" s="87">
        <f>'MPS(input)'!$E$16</f>
        <v>0</v>
      </c>
      <c r="H14" s="87">
        <f>'MPS(input)'!$E$17</f>
        <v>0</v>
      </c>
      <c r="I14" s="87">
        <f>'MPS(input)'!$E$18</f>
        <v>0</v>
      </c>
      <c r="J14" s="119"/>
      <c r="K14" s="119"/>
      <c r="L14" s="120"/>
      <c r="M14" s="120"/>
      <c r="N14" s="71">
        <f>M14*((J14-K14+'MPS(calc_process)'!$F$21+'MPS(calc_process)'!$F$22)/(37-7+'MPS(calc_process)'!$F$21+'MPS(calc_process)'!$F$22))</f>
        <v>0</v>
      </c>
      <c r="O14" s="110">
        <f>'MPS(input)'!$E$24</f>
        <v>0</v>
      </c>
      <c r="P14" s="74">
        <f>'MPS(input)'!$E$25</f>
        <v>0</v>
      </c>
      <c r="Q14" s="73">
        <f>'MPS(input)'!$E$26</f>
        <v>0</v>
      </c>
      <c r="R14" s="88">
        <f t="shared" si="0"/>
        <v>0</v>
      </c>
      <c r="S14" s="89">
        <f t="shared" si="1"/>
        <v>0</v>
      </c>
      <c r="T14" s="90">
        <f t="shared" si="2"/>
        <v>0</v>
      </c>
    </row>
    <row r="15" spans="1:20" x14ac:dyDescent="0.15">
      <c r="A15" s="141"/>
      <c r="B15" s="14">
        <v>9</v>
      </c>
      <c r="C15" s="16"/>
      <c r="D15" s="70">
        <f>'MPS(input)'!$E$9</f>
        <v>0</v>
      </c>
      <c r="E15" s="71">
        <f>'MPS(input)'!$E$10</f>
        <v>0</v>
      </c>
      <c r="F15" s="72">
        <f>'MPS(input)'!$E$15</f>
        <v>0</v>
      </c>
      <c r="G15" s="87">
        <f>'MPS(input)'!$E$16</f>
        <v>0</v>
      </c>
      <c r="H15" s="87">
        <f>'MPS(input)'!$E$17</f>
        <v>0</v>
      </c>
      <c r="I15" s="87">
        <f>'MPS(input)'!$E$18</f>
        <v>0</v>
      </c>
      <c r="J15" s="119"/>
      <c r="K15" s="119"/>
      <c r="L15" s="120"/>
      <c r="M15" s="120"/>
      <c r="N15" s="71">
        <f>M15*((J15-K15+'MPS(calc_process)'!$F$21+'MPS(calc_process)'!$F$22)/(37-7+'MPS(calc_process)'!$F$21+'MPS(calc_process)'!$F$22))</f>
        <v>0</v>
      </c>
      <c r="O15" s="110">
        <f>'MPS(input)'!$E$24</f>
        <v>0</v>
      </c>
      <c r="P15" s="74">
        <f>'MPS(input)'!$E$25</f>
        <v>0</v>
      </c>
      <c r="Q15" s="73">
        <f>'MPS(input)'!$E$26</f>
        <v>0</v>
      </c>
      <c r="R15" s="88">
        <f t="shared" si="0"/>
        <v>0</v>
      </c>
      <c r="S15" s="89">
        <f t="shared" si="1"/>
        <v>0</v>
      </c>
      <c r="T15" s="90">
        <f t="shared" si="2"/>
        <v>0</v>
      </c>
    </row>
    <row r="16" spans="1:20" x14ac:dyDescent="0.15">
      <c r="A16" s="141"/>
      <c r="B16" s="14">
        <v>10</v>
      </c>
      <c r="C16" s="16"/>
      <c r="D16" s="70">
        <f>'MPS(input)'!$E$9</f>
        <v>0</v>
      </c>
      <c r="E16" s="71">
        <f>'MPS(input)'!$E$10</f>
        <v>0</v>
      </c>
      <c r="F16" s="72">
        <f>'MPS(input)'!$E$15</f>
        <v>0</v>
      </c>
      <c r="G16" s="87">
        <f>'MPS(input)'!$E$16</f>
        <v>0</v>
      </c>
      <c r="H16" s="87">
        <f>'MPS(input)'!$E$17</f>
        <v>0</v>
      </c>
      <c r="I16" s="87">
        <f>'MPS(input)'!$E$18</f>
        <v>0</v>
      </c>
      <c r="J16" s="119"/>
      <c r="K16" s="119"/>
      <c r="L16" s="120"/>
      <c r="M16" s="120"/>
      <c r="N16" s="71">
        <f>M16*((J16-K16+'MPS(calc_process)'!$F$21+'MPS(calc_process)'!$F$22)/(37-7+'MPS(calc_process)'!$F$21+'MPS(calc_process)'!$F$22))</f>
        <v>0</v>
      </c>
      <c r="O16" s="110">
        <f>'MPS(input)'!$E$24</f>
        <v>0</v>
      </c>
      <c r="P16" s="74">
        <f>'MPS(input)'!$E$25</f>
        <v>0</v>
      </c>
      <c r="Q16" s="73">
        <f>'MPS(input)'!$E$26</f>
        <v>0</v>
      </c>
      <c r="R16" s="88">
        <f t="shared" si="0"/>
        <v>0</v>
      </c>
      <c r="S16" s="89">
        <f t="shared" si="1"/>
        <v>0</v>
      </c>
      <c r="T16" s="90">
        <f t="shared" si="2"/>
        <v>0</v>
      </c>
    </row>
    <row r="17" spans="1:20" x14ac:dyDescent="0.15">
      <c r="A17" s="141"/>
      <c r="B17" s="14">
        <v>11</v>
      </c>
      <c r="C17" s="16"/>
      <c r="D17" s="70">
        <f>'MPS(input)'!$E$9</f>
        <v>0</v>
      </c>
      <c r="E17" s="71">
        <f>'MPS(input)'!$E$10</f>
        <v>0</v>
      </c>
      <c r="F17" s="72">
        <f>'MPS(input)'!$E$15</f>
        <v>0</v>
      </c>
      <c r="G17" s="87">
        <f>'MPS(input)'!$E$16</f>
        <v>0</v>
      </c>
      <c r="H17" s="87">
        <f>'MPS(input)'!$E$17</f>
        <v>0</v>
      </c>
      <c r="I17" s="87">
        <f>'MPS(input)'!$E$18</f>
        <v>0</v>
      </c>
      <c r="J17" s="119"/>
      <c r="K17" s="119"/>
      <c r="L17" s="120"/>
      <c r="M17" s="120"/>
      <c r="N17" s="71">
        <f>M17*((J17-K17+'MPS(calc_process)'!$F$21+'MPS(calc_process)'!$F$22)/(37-7+'MPS(calc_process)'!$F$21+'MPS(calc_process)'!$F$22))</f>
        <v>0</v>
      </c>
      <c r="O17" s="110">
        <f>'MPS(input)'!$E$24</f>
        <v>0</v>
      </c>
      <c r="P17" s="74">
        <f>'MPS(input)'!$E$25</f>
        <v>0</v>
      </c>
      <c r="Q17" s="73">
        <f>'MPS(input)'!$E$26</f>
        <v>0</v>
      </c>
      <c r="R17" s="88">
        <f t="shared" si="0"/>
        <v>0</v>
      </c>
      <c r="S17" s="89">
        <f t="shared" si="1"/>
        <v>0</v>
      </c>
      <c r="T17" s="90">
        <f t="shared" si="2"/>
        <v>0</v>
      </c>
    </row>
    <row r="18" spans="1:20" x14ac:dyDescent="0.15">
      <c r="A18" s="141"/>
      <c r="B18" s="14">
        <v>12</v>
      </c>
      <c r="C18" s="16"/>
      <c r="D18" s="70">
        <f>'MPS(input)'!$E$9</f>
        <v>0</v>
      </c>
      <c r="E18" s="71">
        <f>'MPS(input)'!$E$10</f>
        <v>0</v>
      </c>
      <c r="F18" s="72">
        <f>'MPS(input)'!$E$15</f>
        <v>0</v>
      </c>
      <c r="G18" s="87">
        <f>'MPS(input)'!$E$16</f>
        <v>0</v>
      </c>
      <c r="H18" s="87">
        <f>'MPS(input)'!$E$17</f>
        <v>0</v>
      </c>
      <c r="I18" s="87">
        <f>'MPS(input)'!$E$18</f>
        <v>0</v>
      </c>
      <c r="J18" s="119"/>
      <c r="K18" s="119"/>
      <c r="L18" s="120"/>
      <c r="M18" s="120"/>
      <c r="N18" s="71">
        <f>M18*((J18-K18+'MPS(calc_process)'!$F$21+'MPS(calc_process)'!$F$22)/(37-7+'MPS(calc_process)'!$F$21+'MPS(calc_process)'!$F$22))</f>
        <v>0</v>
      </c>
      <c r="O18" s="110">
        <f>'MPS(input)'!$E$24</f>
        <v>0</v>
      </c>
      <c r="P18" s="74">
        <f>'MPS(input)'!$E$25</f>
        <v>0</v>
      </c>
      <c r="Q18" s="73">
        <f>'MPS(input)'!$E$26</f>
        <v>0</v>
      </c>
      <c r="R18" s="88">
        <f t="shared" si="0"/>
        <v>0</v>
      </c>
      <c r="S18" s="89">
        <f t="shared" si="1"/>
        <v>0</v>
      </c>
      <c r="T18" s="90">
        <f t="shared" si="2"/>
        <v>0</v>
      </c>
    </row>
    <row r="19" spans="1:20" x14ac:dyDescent="0.15">
      <c r="A19" s="141"/>
      <c r="B19" s="14">
        <v>13</v>
      </c>
      <c r="C19" s="16"/>
      <c r="D19" s="70">
        <f>'MPS(input)'!$E$9</f>
        <v>0</v>
      </c>
      <c r="E19" s="71">
        <f>'MPS(input)'!$E$10</f>
        <v>0</v>
      </c>
      <c r="F19" s="72">
        <f>'MPS(input)'!$E$15</f>
        <v>0</v>
      </c>
      <c r="G19" s="87">
        <f>'MPS(input)'!$E$16</f>
        <v>0</v>
      </c>
      <c r="H19" s="87">
        <f>'MPS(input)'!$E$17</f>
        <v>0</v>
      </c>
      <c r="I19" s="87">
        <f>'MPS(input)'!$E$18</f>
        <v>0</v>
      </c>
      <c r="J19" s="119"/>
      <c r="K19" s="119"/>
      <c r="L19" s="120"/>
      <c r="M19" s="120"/>
      <c r="N19" s="71">
        <f>M19*((J19-K19+'MPS(calc_process)'!$F$21+'MPS(calc_process)'!$F$22)/(37-7+'MPS(calc_process)'!$F$21+'MPS(calc_process)'!$F$22))</f>
        <v>0</v>
      </c>
      <c r="O19" s="110">
        <f>'MPS(input)'!$E$24</f>
        <v>0</v>
      </c>
      <c r="P19" s="74">
        <f>'MPS(input)'!$E$25</f>
        <v>0</v>
      </c>
      <c r="Q19" s="73">
        <f>'MPS(input)'!$E$26</f>
        <v>0</v>
      </c>
      <c r="R19" s="88">
        <f t="shared" si="0"/>
        <v>0</v>
      </c>
      <c r="S19" s="89">
        <f t="shared" si="1"/>
        <v>0</v>
      </c>
      <c r="T19" s="90">
        <f t="shared" si="2"/>
        <v>0</v>
      </c>
    </row>
    <row r="20" spans="1:20" x14ac:dyDescent="0.15">
      <c r="A20" s="141"/>
      <c r="B20" s="14">
        <v>14</v>
      </c>
      <c r="C20" s="16"/>
      <c r="D20" s="70">
        <f>'MPS(input)'!$E$9</f>
        <v>0</v>
      </c>
      <c r="E20" s="71">
        <f>'MPS(input)'!$E$10</f>
        <v>0</v>
      </c>
      <c r="F20" s="72">
        <f>'MPS(input)'!$E$15</f>
        <v>0</v>
      </c>
      <c r="G20" s="87">
        <f>'MPS(input)'!$E$16</f>
        <v>0</v>
      </c>
      <c r="H20" s="87">
        <f>'MPS(input)'!$E$17</f>
        <v>0</v>
      </c>
      <c r="I20" s="87">
        <f>'MPS(input)'!$E$18</f>
        <v>0</v>
      </c>
      <c r="J20" s="119"/>
      <c r="K20" s="119"/>
      <c r="L20" s="120"/>
      <c r="M20" s="120"/>
      <c r="N20" s="71">
        <f>M20*((J20-K20+'MPS(calc_process)'!$F$21+'MPS(calc_process)'!$F$22)/(37-7+'MPS(calc_process)'!$F$21+'MPS(calc_process)'!$F$22))</f>
        <v>0</v>
      </c>
      <c r="O20" s="110">
        <f>'MPS(input)'!$E$24</f>
        <v>0</v>
      </c>
      <c r="P20" s="74">
        <f>'MPS(input)'!$E$25</f>
        <v>0</v>
      </c>
      <c r="Q20" s="73">
        <f>'MPS(input)'!$E$26</f>
        <v>0</v>
      </c>
      <c r="R20" s="88">
        <f t="shared" si="0"/>
        <v>0</v>
      </c>
      <c r="S20" s="89">
        <f t="shared" si="1"/>
        <v>0</v>
      </c>
      <c r="T20" s="90">
        <f t="shared" si="2"/>
        <v>0</v>
      </c>
    </row>
    <row r="21" spans="1:20" x14ac:dyDescent="0.15">
      <c r="A21" s="141"/>
      <c r="B21" s="14">
        <v>15</v>
      </c>
      <c r="C21" s="16"/>
      <c r="D21" s="70">
        <f>'MPS(input)'!$E$9</f>
        <v>0</v>
      </c>
      <c r="E21" s="71">
        <f>'MPS(input)'!$E$10</f>
        <v>0</v>
      </c>
      <c r="F21" s="72">
        <f>'MPS(input)'!$E$15</f>
        <v>0</v>
      </c>
      <c r="G21" s="87">
        <f>'MPS(input)'!$E$16</f>
        <v>0</v>
      </c>
      <c r="H21" s="87">
        <f>'MPS(input)'!$E$17</f>
        <v>0</v>
      </c>
      <c r="I21" s="87">
        <f>'MPS(input)'!$E$18</f>
        <v>0</v>
      </c>
      <c r="J21" s="119"/>
      <c r="K21" s="119"/>
      <c r="L21" s="120"/>
      <c r="M21" s="120"/>
      <c r="N21" s="71">
        <f>M21*((J21-K21+'MPS(calc_process)'!$F$21+'MPS(calc_process)'!$F$22)/(37-7+'MPS(calc_process)'!$F$21+'MPS(calc_process)'!$F$22))</f>
        <v>0</v>
      </c>
      <c r="O21" s="110">
        <f>'MPS(input)'!$E$24</f>
        <v>0</v>
      </c>
      <c r="P21" s="74">
        <f>'MPS(input)'!$E$25</f>
        <v>0</v>
      </c>
      <c r="Q21" s="73">
        <f>'MPS(input)'!$E$26</f>
        <v>0</v>
      </c>
      <c r="R21" s="88">
        <f t="shared" si="0"/>
        <v>0</v>
      </c>
      <c r="S21" s="89">
        <f t="shared" si="1"/>
        <v>0</v>
      </c>
      <c r="T21" s="90">
        <f t="shared" si="2"/>
        <v>0</v>
      </c>
    </row>
    <row r="22" spans="1:20" x14ac:dyDescent="0.15">
      <c r="A22" s="141"/>
      <c r="B22" s="14">
        <v>16</v>
      </c>
      <c r="C22" s="16"/>
      <c r="D22" s="70">
        <f>'MPS(input)'!$E$9</f>
        <v>0</v>
      </c>
      <c r="E22" s="71">
        <f>'MPS(input)'!$E$10</f>
        <v>0</v>
      </c>
      <c r="F22" s="72">
        <f>'MPS(input)'!$E$15</f>
        <v>0</v>
      </c>
      <c r="G22" s="87">
        <f>'MPS(input)'!$E$16</f>
        <v>0</v>
      </c>
      <c r="H22" s="87">
        <f>'MPS(input)'!$E$17</f>
        <v>0</v>
      </c>
      <c r="I22" s="87">
        <f>'MPS(input)'!$E$18</f>
        <v>0</v>
      </c>
      <c r="J22" s="119"/>
      <c r="K22" s="119"/>
      <c r="L22" s="120"/>
      <c r="M22" s="120"/>
      <c r="N22" s="71">
        <f>M22*((J22-K22+'MPS(calc_process)'!$F$21+'MPS(calc_process)'!$F$22)/(37-7+'MPS(calc_process)'!$F$21+'MPS(calc_process)'!$F$22))</f>
        <v>0</v>
      </c>
      <c r="O22" s="110">
        <f>'MPS(input)'!$E$24</f>
        <v>0</v>
      </c>
      <c r="P22" s="74">
        <f>'MPS(input)'!$E$25</f>
        <v>0</v>
      </c>
      <c r="Q22" s="73">
        <f>'MPS(input)'!$E$26</f>
        <v>0</v>
      </c>
      <c r="R22" s="88">
        <f t="shared" si="0"/>
        <v>0</v>
      </c>
      <c r="S22" s="89">
        <f t="shared" si="1"/>
        <v>0</v>
      </c>
      <c r="T22" s="90">
        <f t="shared" si="2"/>
        <v>0</v>
      </c>
    </row>
    <row r="23" spans="1:20" x14ac:dyDescent="0.15">
      <c r="A23" s="141"/>
      <c r="B23" s="14">
        <v>17</v>
      </c>
      <c r="C23" s="16"/>
      <c r="D23" s="70">
        <f>'MPS(input)'!$E$9</f>
        <v>0</v>
      </c>
      <c r="E23" s="71">
        <f>'MPS(input)'!$E$10</f>
        <v>0</v>
      </c>
      <c r="F23" s="72">
        <f>'MPS(input)'!$E$15</f>
        <v>0</v>
      </c>
      <c r="G23" s="87">
        <f>'MPS(input)'!$E$16</f>
        <v>0</v>
      </c>
      <c r="H23" s="87">
        <f>'MPS(input)'!$E$17</f>
        <v>0</v>
      </c>
      <c r="I23" s="87">
        <f>'MPS(input)'!$E$18</f>
        <v>0</v>
      </c>
      <c r="J23" s="119"/>
      <c r="K23" s="119"/>
      <c r="L23" s="120"/>
      <c r="M23" s="120"/>
      <c r="N23" s="71">
        <f>M23*((J23-K23+'MPS(calc_process)'!$F$21+'MPS(calc_process)'!$F$22)/(37-7+'MPS(calc_process)'!$F$21+'MPS(calc_process)'!$F$22))</f>
        <v>0</v>
      </c>
      <c r="O23" s="110">
        <f>'MPS(input)'!$E$24</f>
        <v>0</v>
      </c>
      <c r="P23" s="74">
        <f>'MPS(input)'!$E$25</f>
        <v>0</v>
      </c>
      <c r="Q23" s="73">
        <f>'MPS(input)'!$E$26</f>
        <v>0</v>
      </c>
      <c r="R23" s="88">
        <f t="shared" si="0"/>
        <v>0</v>
      </c>
      <c r="S23" s="89">
        <f t="shared" si="1"/>
        <v>0</v>
      </c>
      <c r="T23" s="90">
        <f t="shared" si="2"/>
        <v>0</v>
      </c>
    </row>
    <row r="24" spans="1:20" x14ac:dyDescent="0.15">
      <c r="A24" s="141"/>
      <c r="B24" s="14">
        <v>18</v>
      </c>
      <c r="C24" s="16"/>
      <c r="D24" s="70">
        <f>'MPS(input)'!$E$9</f>
        <v>0</v>
      </c>
      <c r="E24" s="71">
        <f>'MPS(input)'!$E$10</f>
        <v>0</v>
      </c>
      <c r="F24" s="72">
        <f>'MPS(input)'!$E$15</f>
        <v>0</v>
      </c>
      <c r="G24" s="87">
        <f>'MPS(input)'!$E$16</f>
        <v>0</v>
      </c>
      <c r="H24" s="87">
        <f>'MPS(input)'!$E$17</f>
        <v>0</v>
      </c>
      <c r="I24" s="87">
        <f>'MPS(input)'!$E$18</f>
        <v>0</v>
      </c>
      <c r="J24" s="119"/>
      <c r="K24" s="119"/>
      <c r="L24" s="120"/>
      <c r="M24" s="120"/>
      <c r="N24" s="71">
        <f>M24*((J24-K24+'MPS(calc_process)'!$F$21+'MPS(calc_process)'!$F$22)/(37-7+'MPS(calc_process)'!$F$21+'MPS(calc_process)'!$F$22))</f>
        <v>0</v>
      </c>
      <c r="O24" s="110">
        <f>'MPS(input)'!$E$24</f>
        <v>0</v>
      </c>
      <c r="P24" s="74">
        <f>'MPS(input)'!$E$25</f>
        <v>0</v>
      </c>
      <c r="Q24" s="73">
        <f>'MPS(input)'!$E$26</f>
        <v>0</v>
      </c>
      <c r="R24" s="88">
        <f t="shared" si="0"/>
        <v>0</v>
      </c>
      <c r="S24" s="89">
        <f t="shared" si="1"/>
        <v>0</v>
      </c>
      <c r="T24" s="90">
        <f t="shared" si="2"/>
        <v>0</v>
      </c>
    </row>
    <row r="25" spans="1:20" x14ac:dyDescent="0.15">
      <c r="A25" s="141"/>
      <c r="B25" s="14">
        <v>19</v>
      </c>
      <c r="C25" s="16"/>
      <c r="D25" s="70">
        <f>'MPS(input)'!$E$9</f>
        <v>0</v>
      </c>
      <c r="E25" s="71">
        <f>'MPS(input)'!$E$10</f>
        <v>0</v>
      </c>
      <c r="F25" s="72">
        <f>'MPS(input)'!$E$15</f>
        <v>0</v>
      </c>
      <c r="G25" s="87">
        <f>'MPS(input)'!$E$16</f>
        <v>0</v>
      </c>
      <c r="H25" s="87">
        <f>'MPS(input)'!$E$17</f>
        <v>0</v>
      </c>
      <c r="I25" s="87">
        <f>'MPS(input)'!$E$18</f>
        <v>0</v>
      </c>
      <c r="J25" s="119"/>
      <c r="K25" s="119"/>
      <c r="L25" s="120"/>
      <c r="M25" s="120"/>
      <c r="N25" s="71">
        <f>M25*((J25-K25+'MPS(calc_process)'!$F$21+'MPS(calc_process)'!$F$22)/(37-7+'MPS(calc_process)'!$F$21+'MPS(calc_process)'!$F$22))</f>
        <v>0</v>
      </c>
      <c r="O25" s="110">
        <f>'MPS(input)'!$E$24</f>
        <v>0</v>
      </c>
      <c r="P25" s="74">
        <f>'MPS(input)'!$E$25</f>
        <v>0</v>
      </c>
      <c r="Q25" s="73">
        <f>'MPS(input)'!$E$26</f>
        <v>0</v>
      </c>
      <c r="R25" s="88">
        <f t="shared" si="0"/>
        <v>0</v>
      </c>
      <c r="S25" s="89">
        <f t="shared" si="1"/>
        <v>0</v>
      </c>
      <c r="T25" s="90">
        <f t="shared" si="2"/>
        <v>0</v>
      </c>
    </row>
    <row r="26" spans="1:20" x14ac:dyDescent="0.15">
      <c r="A26" s="141"/>
      <c r="B26" s="14">
        <v>20</v>
      </c>
      <c r="C26" s="16"/>
      <c r="D26" s="70">
        <f>'MPS(input)'!$E$9</f>
        <v>0</v>
      </c>
      <c r="E26" s="71">
        <f>'MPS(input)'!$E$10</f>
        <v>0</v>
      </c>
      <c r="F26" s="72">
        <f>'MPS(input)'!$E$15</f>
        <v>0</v>
      </c>
      <c r="G26" s="87">
        <f>'MPS(input)'!$E$16</f>
        <v>0</v>
      </c>
      <c r="H26" s="87">
        <f>'MPS(input)'!$E$17</f>
        <v>0</v>
      </c>
      <c r="I26" s="87">
        <f>'MPS(input)'!$E$18</f>
        <v>0</v>
      </c>
      <c r="J26" s="119"/>
      <c r="K26" s="119"/>
      <c r="L26" s="120"/>
      <c r="M26" s="120"/>
      <c r="N26" s="71">
        <f>M26*((J26-K26+'MPS(calc_process)'!$F$21+'MPS(calc_process)'!$F$22)/(37-7+'MPS(calc_process)'!$F$21+'MPS(calc_process)'!$F$22))</f>
        <v>0</v>
      </c>
      <c r="O26" s="110">
        <f>'MPS(input)'!$E$24</f>
        <v>0</v>
      </c>
      <c r="P26" s="74">
        <f>'MPS(input)'!$E$25</f>
        <v>0</v>
      </c>
      <c r="Q26" s="73">
        <f>'MPS(input)'!$E$26</f>
        <v>0</v>
      </c>
      <c r="R26" s="88">
        <f t="shared" si="0"/>
        <v>0</v>
      </c>
      <c r="S26" s="89">
        <f t="shared" si="1"/>
        <v>0</v>
      </c>
      <c r="T26" s="90">
        <f t="shared" si="2"/>
        <v>0</v>
      </c>
    </row>
    <row r="27" spans="1:20" ht="15" x14ac:dyDescent="0.15">
      <c r="A27" s="141"/>
      <c r="B27" s="75" t="s">
        <v>50</v>
      </c>
      <c r="C27" s="76" t="s">
        <v>44</v>
      </c>
      <c r="D27" s="76" t="s">
        <v>25</v>
      </c>
      <c r="E27" s="76" t="s">
        <v>44</v>
      </c>
      <c r="F27" s="76" t="s">
        <v>44</v>
      </c>
      <c r="G27" s="76" t="s">
        <v>44</v>
      </c>
      <c r="H27" s="76" t="s">
        <v>25</v>
      </c>
      <c r="I27" s="76" t="s">
        <v>25</v>
      </c>
      <c r="J27" s="76" t="s">
        <v>25</v>
      </c>
      <c r="K27" s="76" t="s">
        <v>25</v>
      </c>
      <c r="L27" s="76" t="s">
        <v>25</v>
      </c>
      <c r="M27" s="76" t="s">
        <v>25</v>
      </c>
      <c r="N27" s="76" t="s">
        <v>44</v>
      </c>
      <c r="O27" s="76" t="s">
        <v>44</v>
      </c>
      <c r="P27" s="76" t="s">
        <v>44</v>
      </c>
      <c r="Q27" s="76" t="s">
        <v>44</v>
      </c>
      <c r="R27" s="91">
        <f>SUMIF(R7:R26,"&gt;0",R7:R26)</f>
        <v>0</v>
      </c>
      <c r="S27" s="91">
        <f>SUMIF(S7:S26,"&gt;0",S7:S26)</f>
        <v>0</v>
      </c>
      <c r="T27" s="91">
        <f>SUMIF(T7:T26,"&gt;0",T7:T26)</f>
        <v>0</v>
      </c>
    </row>
  </sheetData>
  <sheetProtection password="C763" sheet="1" objects="1" scenarios="1" formatCells="0" formatRows="0"/>
  <mergeCells count="4">
    <mergeCell ref="C3:E3"/>
    <mergeCell ref="R3:T3"/>
    <mergeCell ref="A7:A27"/>
    <mergeCell ref="F3:Q3"/>
  </mergeCells>
  <phoneticPr fontId="3"/>
  <dataValidations count="1">
    <dataValidation type="list" allowBlank="1" showInputMessage="1" showErrorMessage="1" sqref="L7:L26">
      <formula1>COP</formula1>
    </dataValidation>
  </dataValidations>
  <pageMargins left="0.70866141732283472" right="0.70866141732283472" top="0.74803149606299213" bottom="0.74803149606299213" header="0.31496062992125984" footer="0.31496062992125984"/>
  <pageSetup paperSize="9"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23"/>
  <sheetViews>
    <sheetView showGridLines="0" view="pageBreakPreview" zoomScale="80" zoomScaleNormal="100" zoomScaleSheetLayoutView="80" workbookViewId="0"/>
  </sheetViews>
  <sheetFormatPr defaultColWidth="9" defaultRowHeight="14.25" x14ac:dyDescent="0.15"/>
  <cols>
    <col min="1" max="4" width="3.625" style="1" customWidth="1"/>
    <col min="5" max="5" width="47.125" style="1" customWidth="1"/>
    <col min="6" max="7" width="12.625" style="1" customWidth="1"/>
    <col min="8" max="8" width="14.625" style="1" customWidth="1"/>
    <col min="9" max="9" width="9" style="8"/>
    <col min="10" max="16384" width="9" style="1"/>
  </cols>
  <sheetData>
    <row r="1" spans="1:9" x14ac:dyDescent="0.15">
      <c r="I1" s="2" t="str">
        <f>'MPS(input)'!K1</f>
        <v>Monitoring Spreadsheet: JCM_TH_AM003_ver01.0</v>
      </c>
    </row>
    <row r="2" spans="1:9" x14ac:dyDescent="0.15">
      <c r="I2" s="2" t="str">
        <f>'MPS(input)'!K2</f>
        <v>Reference Number:</v>
      </c>
    </row>
    <row r="3" spans="1:9" ht="27.75" customHeight="1" x14ac:dyDescent="0.15">
      <c r="A3" s="142" t="s">
        <v>142</v>
      </c>
      <c r="B3" s="142"/>
      <c r="C3" s="142"/>
      <c r="D3" s="142"/>
      <c r="E3" s="142"/>
      <c r="F3" s="142"/>
      <c r="G3" s="142"/>
      <c r="H3" s="142"/>
      <c r="I3" s="142"/>
    </row>
    <row r="4" spans="1:9" ht="11.25" customHeight="1" x14ac:dyDescent="0.15"/>
    <row r="5" spans="1:9" ht="18.75" customHeight="1" thickBot="1" x14ac:dyDescent="0.2">
      <c r="A5" s="27" t="s">
        <v>11</v>
      </c>
      <c r="B5" s="18"/>
      <c r="C5" s="18"/>
      <c r="D5" s="18"/>
      <c r="E5" s="17"/>
      <c r="F5" s="19" t="s">
        <v>12</v>
      </c>
      <c r="G5" s="80" t="s">
        <v>13</v>
      </c>
      <c r="H5" s="19" t="s">
        <v>14</v>
      </c>
      <c r="I5" s="20" t="s">
        <v>15</v>
      </c>
    </row>
    <row r="6" spans="1:9" ht="18.75" customHeight="1" thickBot="1" x14ac:dyDescent="0.2">
      <c r="A6" s="28"/>
      <c r="B6" s="21" t="s">
        <v>130</v>
      </c>
      <c r="C6" s="21"/>
      <c r="D6" s="21"/>
      <c r="E6" s="21"/>
      <c r="F6" s="78" t="s">
        <v>149</v>
      </c>
      <c r="G6" s="92">
        <f>G8-G11</f>
        <v>0</v>
      </c>
      <c r="H6" s="79" t="s">
        <v>131</v>
      </c>
      <c r="I6" s="23" t="s">
        <v>132</v>
      </c>
    </row>
    <row r="7" spans="1:9" ht="18.75" customHeight="1" thickBot="1" x14ac:dyDescent="0.2">
      <c r="A7" s="27" t="s">
        <v>53</v>
      </c>
      <c r="B7" s="17"/>
      <c r="C7" s="18"/>
      <c r="D7" s="19"/>
      <c r="E7" s="19"/>
      <c r="F7" s="19"/>
      <c r="G7" s="81"/>
      <c r="H7" s="17"/>
      <c r="I7" s="19"/>
    </row>
    <row r="8" spans="1:9" ht="18.75" customHeight="1" thickBot="1" x14ac:dyDescent="0.2">
      <c r="A8" s="29"/>
      <c r="B8" s="32" t="s">
        <v>133</v>
      </c>
      <c r="C8" s="21"/>
      <c r="D8" s="21"/>
      <c r="E8" s="21"/>
      <c r="F8" s="78" t="s">
        <v>149</v>
      </c>
      <c r="G8" s="92">
        <f>G9</f>
        <v>0</v>
      </c>
      <c r="H8" s="79" t="s">
        <v>131</v>
      </c>
      <c r="I8" s="22" t="s">
        <v>134</v>
      </c>
    </row>
    <row r="9" spans="1:9" ht="18.75" customHeight="1" x14ac:dyDescent="0.15">
      <c r="A9" s="28"/>
      <c r="B9" s="31"/>
      <c r="C9" s="24" t="s">
        <v>133</v>
      </c>
      <c r="D9" s="24"/>
      <c r="E9" s="24"/>
      <c r="F9" s="22" t="s">
        <v>16</v>
      </c>
      <c r="G9" s="93">
        <f>'MPS(input_separate)'!R27</f>
        <v>0</v>
      </c>
      <c r="H9" s="22" t="s">
        <v>131</v>
      </c>
      <c r="I9" s="22" t="s">
        <v>134</v>
      </c>
    </row>
    <row r="10" spans="1:9" ht="18.75" customHeight="1" thickBot="1" x14ac:dyDescent="0.2">
      <c r="A10" s="27" t="s">
        <v>54</v>
      </c>
      <c r="B10" s="18"/>
      <c r="C10" s="18"/>
      <c r="D10" s="18"/>
      <c r="E10" s="17"/>
      <c r="F10" s="19"/>
      <c r="G10" s="27"/>
      <c r="H10" s="17"/>
      <c r="I10" s="19"/>
    </row>
    <row r="11" spans="1:9" ht="18.75" customHeight="1" thickBot="1" x14ac:dyDescent="0.2">
      <c r="A11" s="29"/>
      <c r="B11" s="30" t="s">
        <v>135</v>
      </c>
      <c r="C11" s="25"/>
      <c r="D11" s="25"/>
      <c r="E11" s="25"/>
      <c r="F11" s="82" t="s">
        <v>149</v>
      </c>
      <c r="G11" s="92">
        <f>G12</f>
        <v>0</v>
      </c>
      <c r="H11" s="83" t="s">
        <v>136</v>
      </c>
      <c r="I11" s="26" t="s">
        <v>137</v>
      </c>
    </row>
    <row r="12" spans="1:9" ht="18.75" customHeight="1" x14ac:dyDescent="0.15">
      <c r="A12" s="28"/>
      <c r="B12" s="31"/>
      <c r="C12" s="24" t="s">
        <v>138</v>
      </c>
      <c r="D12" s="24"/>
      <c r="E12" s="24"/>
      <c r="F12" s="26" t="s">
        <v>16</v>
      </c>
      <c r="G12" s="93">
        <f>'MPS(input_separate)'!S27</f>
        <v>0</v>
      </c>
      <c r="H12" s="26" t="s">
        <v>136</v>
      </c>
      <c r="I12" s="26" t="s">
        <v>137</v>
      </c>
    </row>
    <row r="13" spans="1:9" x14ac:dyDescent="0.15">
      <c r="A13" s="9"/>
      <c r="B13" s="9"/>
      <c r="C13" s="9"/>
      <c r="D13" s="9"/>
      <c r="E13" s="9"/>
      <c r="F13" s="10"/>
      <c r="G13" s="11"/>
      <c r="H13" s="11"/>
      <c r="I13" s="12"/>
    </row>
    <row r="14" spans="1:9" ht="21.75" customHeight="1" x14ac:dyDescent="0.15">
      <c r="E14" s="9" t="s">
        <v>19</v>
      </c>
      <c r="F14" s="7"/>
    </row>
    <row r="15" spans="1:9" ht="21.75" customHeight="1" x14ac:dyDescent="0.15">
      <c r="E15" s="11" t="s">
        <v>154</v>
      </c>
      <c r="F15" s="7"/>
    </row>
    <row r="16" spans="1:9" ht="21.75" customHeight="1" x14ac:dyDescent="0.15">
      <c r="E16" s="77" t="s">
        <v>150</v>
      </c>
      <c r="F16" s="34">
        <v>5.59</v>
      </c>
      <c r="G16" s="34" t="s">
        <v>77</v>
      </c>
      <c r="H16" s="12"/>
    </row>
    <row r="17" spans="5:8" ht="21.75" customHeight="1" x14ac:dyDescent="0.15">
      <c r="E17" s="77" t="s">
        <v>151</v>
      </c>
      <c r="F17" s="36">
        <v>5.69</v>
      </c>
      <c r="G17" s="34" t="s">
        <v>78</v>
      </c>
      <c r="H17" s="12"/>
    </row>
    <row r="18" spans="5:8" ht="21.75" customHeight="1" x14ac:dyDescent="0.15">
      <c r="E18" s="77" t="s">
        <v>152</v>
      </c>
      <c r="F18" s="34">
        <v>5.85</v>
      </c>
      <c r="G18" s="34" t="s">
        <v>77</v>
      </c>
      <c r="H18" s="12"/>
    </row>
    <row r="19" spans="5:8" ht="21.75" customHeight="1" x14ac:dyDescent="0.15">
      <c r="E19" s="77" t="s">
        <v>153</v>
      </c>
      <c r="F19" s="36">
        <v>6.06</v>
      </c>
      <c r="G19" s="34" t="s">
        <v>78</v>
      </c>
      <c r="H19" s="12"/>
    </row>
    <row r="20" spans="5:8" ht="21.75" customHeight="1" x14ac:dyDescent="0.15">
      <c r="E20" s="13"/>
      <c r="F20" s="13"/>
      <c r="G20" s="9"/>
      <c r="H20" s="9"/>
    </row>
    <row r="21" spans="5:8" ht="21.75" customHeight="1" x14ac:dyDescent="0.15">
      <c r="E21" s="33" t="s">
        <v>139</v>
      </c>
      <c r="F21" s="34">
        <v>1.5</v>
      </c>
      <c r="G21" s="35" t="s">
        <v>20</v>
      </c>
      <c r="H21" s="9"/>
    </row>
    <row r="22" spans="5:8" ht="21.75" customHeight="1" x14ac:dyDescent="0.15">
      <c r="E22" s="33" t="s">
        <v>140</v>
      </c>
      <c r="F22" s="34">
        <v>1.5</v>
      </c>
      <c r="G22" s="35" t="s">
        <v>20</v>
      </c>
      <c r="H22" s="9"/>
    </row>
    <row r="23" spans="5:8" ht="21.75" customHeight="1" x14ac:dyDescent="0.15">
      <c r="E23" s="13"/>
      <c r="F23" s="13"/>
      <c r="G23" s="9"/>
      <c r="H23" s="9"/>
    </row>
  </sheetData>
  <sheetProtection password="C763" sheet="1" objects="1" scenarios="1"/>
  <mergeCells count="1">
    <mergeCell ref="A3:I3"/>
  </mergeCells>
  <phoneticPr fontId="3"/>
  <pageMargins left="0.70866141732283472" right="0.70866141732283472" top="0.74803149606299213" bottom="0.74803149606299213" header="0.31496062992125984" footer="0.31496062992125984"/>
  <pageSetup paperSize="9" scale="80"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12"/>
  <sheetViews>
    <sheetView showGridLines="0" view="pageBreakPreview" zoomScale="80" zoomScaleNormal="80" zoomScaleSheetLayoutView="80" workbookViewId="0"/>
  </sheetViews>
  <sheetFormatPr defaultRowHeight="13.5" x14ac:dyDescent="0.15"/>
  <cols>
    <col min="1" max="1" width="3.625" style="84" customWidth="1"/>
    <col min="2" max="2" width="36.375" style="84" customWidth="1"/>
    <col min="3" max="3" width="49.125" style="84" customWidth="1"/>
    <col min="4" max="16384" width="9" style="84"/>
  </cols>
  <sheetData>
    <row r="1" spans="1:3" ht="18" customHeight="1" x14ac:dyDescent="0.15">
      <c r="C1" s="60" t="str">
        <f>'MPS(input)'!K1</f>
        <v>Monitoring Spreadsheet: JCM_TH_AM003_ver01.0</v>
      </c>
    </row>
    <row r="2" spans="1:3" ht="18" customHeight="1" x14ac:dyDescent="0.15">
      <c r="C2" s="60" t="str">
        <f>'MPS(input)'!K2</f>
        <v>Reference Number:</v>
      </c>
    </row>
    <row r="3" spans="1:3" ht="24.75" customHeight="1" x14ac:dyDescent="0.15">
      <c r="A3" s="143" t="s">
        <v>155</v>
      </c>
      <c r="B3" s="143"/>
      <c r="C3" s="143"/>
    </row>
    <row r="5" spans="1:3" ht="21" customHeight="1" x14ac:dyDescent="0.15">
      <c r="B5" s="85" t="s">
        <v>156</v>
      </c>
      <c r="C5" s="85" t="s">
        <v>157</v>
      </c>
    </row>
    <row r="6" spans="1:3" ht="54.75" customHeight="1" x14ac:dyDescent="0.15">
      <c r="B6" s="86"/>
      <c r="C6" s="86"/>
    </row>
    <row r="7" spans="1:3" ht="54.75" customHeight="1" x14ac:dyDescent="0.15">
      <c r="B7" s="86"/>
      <c r="C7" s="86"/>
    </row>
    <row r="8" spans="1:3" ht="54.75" customHeight="1" x14ac:dyDescent="0.15">
      <c r="B8" s="86"/>
      <c r="C8" s="86"/>
    </row>
    <row r="9" spans="1:3" ht="54.75" customHeight="1" x14ac:dyDescent="0.15">
      <c r="B9" s="86"/>
      <c r="C9" s="86"/>
    </row>
    <row r="10" spans="1:3" ht="54.75" customHeight="1" x14ac:dyDescent="0.15">
      <c r="B10" s="86"/>
      <c r="C10" s="86"/>
    </row>
    <row r="11" spans="1:3" ht="54.75" customHeight="1" x14ac:dyDescent="0.15">
      <c r="B11" s="86"/>
      <c r="C11" s="86"/>
    </row>
    <row r="12" spans="1:3" ht="54.75" customHeight="1" x14ac:dyDescent="0.15">
      <c r="B12" s="86"/>
      <c r="C12" s="86"/>
    </row>
  </sheetData>
  <sheetProtection password="C763" sheet="1" objects="1" scenarios="1" formatCells="0" formatRows="0" insertRows="0"/>
  <mergeCells count="1">
    <mergeCell ref="A3:C3"/>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L35"/>
  <sheetViews>
    <sheetView showGridLines="0" view="pageBreakPreview" zoomScale="80" zoomScaleNormal="55" zoomScaleSheetLayoutView="80" workbookViewId="0"/>
  </sheetViews>
  <sheetFormatPr defaultColWidth="9" defaultRowHeight="14.25" x14ac:dyDescent="0.15"/>
  <cols>
    <col min="1" max="1" width="2.625" style="37" customWidth="1"/>
    <col min="2" max="3" width="11.625" style="37" customWidth="1"/>
    <col min="4" max="4" width="12.375" style="37" customWidth="1"/>
    <col min="5" max="5" width="26.625" style="37" customWidth="1"/>
    <col min="6" max="7" width="10.625" style="37" customWidth="1"/>
    <col min="8" max="8" width="11.625" style="37" customWidth="1"/>
    <col min="9" max="9" width="11.5" style="37" customWidth="1"/>
    <col min="10" max="10" width="60.625" style="37" customWidth="1"/>
    <col min="11" max="11" width="12.625" style="37" customWidth="1"/>
    <col min="12" max="12" width="11.5" style="37" customWidth="1"/>
    <col min="13" max="16384" width="9" style="37"/>
  </cols>
  <sheetData>
    <row r="1" spans="1:12" ht="18" customHeight="1" x14ac:dyDescent="0.15">
      <c r="L1" s="38" t="str">
        <f>'MPS(input)'!K1</f>
        <v>Monitoring Spreadsheet: JCM_TH_AM003_ver01.0</v>
      </c>
    </row>
    <row r="2" spans="1:12" ht="18" customHeight="1" x14ac:dyDescent="0.15">
      <c r="L2" s="38" t="str">
        <f>'MPS(input)'!K2</f>
        <v>Reference Number:</v>
      </c>
    </row>
    <row r="3" spans="1:12" ht="27.75" customHeight="1" x14ac:dyDescent="0.15">
      <c r="A3" s="39" t="s">
        <v>158</v>
      </c>
      <c r="B3" s="39"/>
      <c r="C3" s="40"/>
      <c r="D3" s="40"/>
      <c r="E3" s="40"/>
      <c r="F3" s="40"/>
      <c r="G3" s="40"/>
      <c r="H3" s="40"/>
      <c r="I3" s="40"/>
      <c r="J3" s="40"/>
      <c r="K3" s="40"/>
      <c r="L3" s="41"/>
    </row>
    <row r="5" spans="1:12" ht="18.75" customHeight="1" x14ac:dyDescent="0.15">
      <c r="A5" s="42" t="s">
        <v>160</v>
      </c>
      <c r="B5" s="42"/>
      <c r="C5" s="42"/>
    </row>
    <row r="6" spans="1:12" ht="18.75" customHeight="1" x14ac:dyDescent="0.15">
      <c r="A6" s="42"/>
      <c r="B6" s="43" t="s">
        <v>55</v>
      </c>
      <c r="C6" s="43" t="s">
        <v>56</v>
      </c>
      <c r="D6" s="43" t="s">
        <v>57</v>
      </c>
      <c r="E6" s="43" t="s">
        <v>58</v>
      </c>
      <c r="F6" s="43" t="s">
        <v>59</v>
      </c>
      <c r="G6" s="43" t="s">
        <v>60</v>
      </c>
      <c r="H6" s="43" t="s">
        <v>61</v>
      </c>
      <c r="I6" s="43" t="s">
        <v>62</v>
      </c>
      <c r="J6" s="43" t="s">
        <v>63</v>
      </c>
      <c r="K6" s="43" t="s">
        <v>64</v>
      </c>
      <c r="L6" s="43" t="s">
        <v>165</v>
      </c>
    </row>
    <row r="7" spans="1:12" s="44" customFormat="1" ht="39" customHeight="1" x14ac:dyDescent="0.15">
      <c r="B7" s="43" t="s">
        <v>164</v>
      </c>
      <c r="C7" s="43" t="s">
        <v>65</v>
      </c>
      <c r="D7" s="43" t="s">
        <v>66</v>
      </c>
      <c r="E7" s="43" t="s">
        <v>67</v>
      </c>
      <c r="F7" s="43" t="s">
        <v>166</v>
      </c>
      <c r="G7" s="43" t="s">
        <v>69</v>
      </c>
      <c r="H7" s="43" t="s">
        <v>70</v>
      </c>
      <c r="I7" s="43" t="s">
        <v>71</v>
      </c>
      <c r="J7" s="43" t="s">
        <v>72</v>
      </c>
      <c r="K7" s="43" t="s">
        <v>73</v>
      </c>
      <c r="L7" s="43" t="s">
        <v>74</v>
      </c>
    </row>
    <row r="8" spans="1:12" ht="237.75" customHeight="1" x14ac:dyDescent="0.15">
      <c r="B8" s="105"/>
      <c r="C8" s="45" t="s">
        <v>0</v>
      </c>
      <c r="D8" s="100" t="s">
        <v>84</v>
      </c>
      <c r="E8" s="46" t="s">
        <v>85</v>
      </c>
      <c r="F8" s="47" t="s">
        <v>4</v>
      </c>
      <c r="G8" s="48" t="s">
        <v>1</v>
      </c>
      <c r="H8" s="3" t="s">
        <v>23</v>
      </c>
      <c r="I8" s="3" t="s">
        <v>24</v>
      </c>
      <c r="J8" s="4" t="s">
        <v>86</v>
      </c>
      <c r="K8" s="4" t="s">
        <v>21</v>
      </c>
      <c r="L8" s="4" t="s">
        <v>179</v>
      </c>
    </row>
    <row r="9" spans="1:12" ht="65.45" customHeight="1" x14ac:dyDescent="0.15">
      <c r="A9" s="49"/>
      <c r="B9" s="105"/>
      <c r="C9" s="45" t="s">
        <v>32</v>
      </c>
      <c r="D9" s="100" t="s">
        <v>90</v>
      </c>
      <c r="E9" s="46" t="s">
        <v>91</v>
      </c>
      <c r="F9" s="15"/>
      <c r="G9" s="46" t="s">
        <v>33</v>
      </c>
      <c r="H9" s="3" t="s">
        <v>34</v>
      </c>
      <c r="I9" s="3" t="s">
        <v>35</v>
      </c>
      <c r="J9" s="4" t="s">
        <v>36</v>
      </c>
      <c r="K9" s="4" t="s">
        <v>21</v>
      </c>
      <c r="L9" s="4" t="s">
        <v>143</v>
      </c>
    </row>
    <row r="10" spans="1:12" ht="237.75" customHeight="1" x14ac:dyDescent="0.15">
      <c r="A10" s="49"/>
      <c r="B10" s="105"/>
      <c r="C10" s="45" t="s">
        <v>22</v>
      </c>
      <c r="D10" s="100" t="s">
        <v>92</v>
      </c>
      <c r="E10" s="46" t="s">
        <v>93</v>
      </c>
      <c r="F10" s="15"/>
      <c r="G10" s="48" t="s">
        <v>18</v>
      </c>
      <c r="H10" s="3" t="s">
        <v>23</v>
      </c>
      <c r="I10" s="3" t="s">
        <v>24</v>
      </c>
      <c r="J10" s="4" t="s">
        <v>87</v>
      </c>
      <c r="K10" s="4" t="s">
        <v>21</v>
      </c>
      <c r="L10" s="4" t="s">
        <v>143</v>
      </c>
    </row>
    <row r="11" spans="1:12" ht="8.25" customHeight="1" x14ac:dyDescent="0.15">
      <c r="A11" s="49"/>
      <c r="B11" s="49"/>
    </row>
    <row r="12" spans="1:12" ht="20.100000000000001" customHeight="1" x14ac:dyDescent="0.15">
      <c r="A12" s="42" t="s">
        <v>161</v>
      </c>
      <c r="B12" s="42"/>
    </row>
    <row r="13" spans="1:12" ht="20.100000000000001" customHeight="1" x14ac:dyDescent="0.15">
      <c r="A13" s="49"/>
      <c r="B13" s="154" t="s">
        <v>55</v>
      </c>
      <c r="C13" s="155"/>
      <c r="D13" s="124" t="s">
        <v>56</v>
      </c>
      <c r="E13" s="124"/>
      <c r="F13" s="43" t="s">
        <v>57</v>
      </c>
      <c r="G13" s="43" t="s">
        <v>58</v>
      </c>
      <c r="H13" s="124" t="s">
        <v>59</v>
      </c>
      <c r="I13" s="124"/>
      <c r="J13" s="124"/>
      <c r="K13" s="124" t="s">
        <v>60</v>
      </c>
      <c r="L13" s="124"/>
    </row>
    <row r="14" spans="1:12" ht="39" customHeight="1" x14ac:dyDescent="0.15">
      <c r="A14" s="49"/>
      <c r="B14" s="154" t="s">
        <v>66</v>
      </c>
      <c r="C14" s="155"/>
      <c r="D14" s="124" t="s">
        <v>67</v>
      </c>
      <c r="E14" s="124"/>
      <c r="F14" s="43" t="s">
        <v>68</v>
      </c>
      <c r="G14" s="43" t="s">
        <v>69</v>
      </c>
      <c r="H14" s="124" t="s">
        <v>71</v>
      </c>
      <c r="I14" s="124"/>
      <c r="J14" s="124"/>
      <c r="K14" s="124" t="s">
        <v>74</v>
      </c>
      <c r="L14" s="124"/>
    </row>
    <row r="15" spans="1:12" ht="68.25" customHeight="1" x14ac:dyDescent="0.15">
      <c r="A15" s="49"/>
      <c r="B15" s="144" t="s">
        <v>101</v>
      </c>
      <c r="C15" s="145"/>
      <c r="D15" s="125" t="s">
        <v>116</v>
      </c>
      <c r="E15" s="125"/>
      <c r="F15" s="104" t="str">
        <f>IF('MPS(input)'!E15&gt;0,'MPS(input)'!E15,"")</f>
        <v/>
      </c>
      <c r="G15" s="102" t="s">
        <v>127</v>
      </c>
      <c r="H15" s="149" t="str">
        <f>'MPS(input)'!G15</f>
        <v>The most recent value available at the time of validation is applied and fixed for the monitoring period thereafter. The data is sourced from “Grid Emission Factor (GEF) of Thailand”, endorsed by Thailand Greenhouse Gas Management Organization unless otherwise instructed by the Joint Committee.</v>
      </c>
      <c r="I15" s="149"/>
      <c r="J15" s="149"/>
      <c r="K15" s="149" t="str">
        <f>IF('MPS(input)'!J15&gt;0,'MPS(input)'!J15,"")</f>
        <v/>
      </c>
      <c r="L15" s="149"/>
    </row>
    <row r="16" spans="1:12" ht="68.25" customHeight="1" x14ac:dyDescent="0.15">
      <c r="A16" s="49"/>
      <c r="B16" s="144" t="s">
        <v>101</v>
      </c>
      <c r="C16" s="145"/>
      <c r="D16" s="125" t="s">
        <v>117</v>
      </c>
      <c r="E16" s="125"/>
      <c r="F16" s="104">
        <f>IF(ISERROR(3.6*(100/F24)*F26),0,3.6*(100/F24)*F26)</f>
        <v>0</v>
      </c>
      <c r="G16" s="102" t="s">
        <v>127</v>
      </c>
      <c r="H16" s="149" t="str">
        <f>'MPS(input)'!G16</f>
        <v>Power generation efficiency obtained from manufacturer's specification</v>
      </c>
      <c r="I16" s="149"/>
      <c r="J16" s="149"/>
      <c r="K16" s="149" t="str">
        <f>IF('MPS(input)'!J16&gt;0,'MPS(input)'!J16,"")</f>
        <v>Calculated</v>
      </c>
      <c r="L16" s="149"/>
    </row>
    <row r="17" spans="1:12" ht="68.25" customHeight="1" x14ac:dyDescent="0.15">
      <c r="A17" s="49"/>
      <c r="B17" s="144" t="s">
        <v>101</v>
      </c>
      <c r="C17" s="145"/>
      <c r="D17" s="125" t="s">
        <v>118</v>
      </c>
      <c r="E17" s="125"/>
      <c r="F17" s="104">
        <f>IF(ISERROR(F9*F25*F26/F10),0,F9*F25*F26/F10)</f>
        <v>0</v>
      </c>
      <c r="G17" s="102" t="s">
        <v>127</v>
      </c>
      <c r="H17" s="149" t="str">
        <f>'MPS(input)'!G17</f>
        <v>The power generation efficiency calculated from monitored data of the amount of fuel input for power generation and the amount of electricity generated</v>
      </c>
      <c r="I17" s="149"/>
      <c r="J17" s="149"/>
      <c r="K17" s="149" t="str">
        <f>IF('MPS(input)'!J17&gt;0,'MPS(input)'!J17,"")</f>
        <v>Calculated</v>
      </c>
      <c r="L17" s="149"/>
    </row>
    <row r="18" spans="1:12" ht="123" customHeight="1" x14ac:dyDescent="0.15">
      <c r="A18" s="49"/>
      <c r="B18" s="144" t="s">
        <v>101</v>
      </c>
      <c r="C18" s="145"/>
      <c r="D18" s="125" t="s">
        <v>144</v>
      </c>
      <c r="E18" s="125"/>
      <c r="F18" s="104" t="str">
        <f>IF('MPS(input)'!E18&gt;0,'MPS(input)'!E18,"")</f>
        <v/>
      </c>
      <c r="G18" s="102" t="s">
        <v>127</v>
      </c>
      <c r="H18" s="149" t="str">
        <f>'MPS(input)'!G18</f>
        <v>[Captive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v>
      </c>
      <c r="I18" s="149"/>
      <c r="J18" s="149"/>
      <c r="K18" s="149" t="str">
        <f>IF('MPS(input)'!J18&gt;0,'MPS(input)'!J18,"")</f>
        <v/>
      </c>
      <c r="L18" s="149"/>
    </row>
    <row r="19" spans="1:12" ht="54.75" customHeight="1" x14ac:dyDescent="0.15">
      <c r="A19" s="49"/>
      <c r="B19" s="144" t="s">
        <v>102</v>
      </c>
      <c r="C19" s="145"/>
      <c r="D19" s="125" t="s">
        <v>119</v>
      </c>
      <c r="E19" s="125"/>
      <c r="F19" s="115" t="str">
        <f>IF('MPS(input)'!E19&gt;0,'MPS(input)'!E19,"")</f>
        <v>-</v>
      </c>
      <c r="G19" s="102" t="s">
        <v>3</v>
      </c>
      <c r="H19" s="149" t="str">
        <f>'MPS(input)'!G19</f>
        <v>Specifications of project chiller i prepared for the quotation or factory acceptance test data by manufacturer</v>
      </c>
      <c r="I19" s="149"/>
      <c r="J19" s="149"/>
      <c r="K19" s="149" t="str">
        <f>IF('MPS(input)'!J19&gt;0,'MPS(input)'!J19,"")</f>
        <v>Input on "MPS
(input_separate)"</v>
      </c>
      <c r="L19" s="149"/>
    </row>
    <row r="20" spans="1:12" ht="54.75" customHeight="1" x14ac:dyDescent="0.15">
      <c r="A20" s="49"/>
      <c r="B20" s="144" t="s">
        <v>103</v>
      </c>
      <c r="C20" s="145"/>
      <c r="D20" s="125" t="s">
        <v>120</v>
      </c>
      <c r="E20" s="125"/>
      <c r="F20" s="115" t="str">
        <f>IF('MPS(input)'!E20&gt;0,'MPS(input)'!E20,"")</f>
        <v>-</v>
      </c>
      <c r="G20" s="102" t="s">
        <v>3</v>
      </c>
      <c r="H20" s="149" t="str">
        <f>'MPS(input)'!G20</f>
        <v>Specifications of project chiller i prepared for the quotation or factory acceptance test data by manufacturer</v>
      </c>
      <c r="I20" s="149"/>
      <c r="J20" s="149"/>
      <c r="K20" s="149" t="str">
        <f>IF('MPS(input)'!J20&gt;0,'MPS(input)'!J20,"")</f>
        <v>Input on "MPS
(input_separate)"</v>
      </c>
      <c r="L20" s="149"/>
    </row>
    <row r="21" spans="1:12" ht="54.75" customHeight="1" x14ac:dyDescent="0.15">
      <c r="A21" s="49"/>
      <c r="B21" s="144" t="s">
        <v>104</v>
      </c>
      <c r="C21" s="145"/>
      <c r="D21" s="125" t="s">
        <v>121</v>
      </c>
      <c r="E21" s="125"/>
      <c r="F21" s="115" t="str">
        <f>IF('MPS(input)'!E21&gt;0,'MPS(input)'!E21,"")</f>
        <v>-</v>
      </c>
      <c r="G21" s="116" t="s">
        <v>4</v>
      </c>
      <c r="H21" s="149" t="str">
        <f>'MPS(input)'!G21</f>
        <v>Selected from the default values set in the methodology</v>
      </c>
      <c r="I21" s="149"/>
      <c r="J21" s="149"/>
      <c r="K21" s="149" t="str">
        <f>IF('MPS(input)'!J21&gt;0,'MPS(input)'!J21,"")</f>
        <v>Input on "MPS
(input_separate)"</v>
      </c>
      <c r="L21" s="149"/>
    </row>
    <row r="22" spans="1:12" ht="54.75" customHeight="1" x14ac:dyDescent="0.15">
      <c r="A22" s="49"/>
      <c r="B22" s="144" t="s">
        <v>105</v>
      </c>
      <c r="C22" s="145"/>
      <c r="D22" s="125" t="s">
        <v>122</v>
      </c>
      <c r="E22" s="125"/>
      <c r="F22" s="115" t="str">
        <f>IF('MPS(input)'!E22&gt;0,'MPS(input)'!E22,"")</f>
        <v>-</v>
      </c>
      <c r="G22" s="116" t="s">
        <v>4</v>
      </c>
      <c r="H22" s="149" t="str">
        <f>'MPS(input)'!G22</f>
        <v>Specifications of project chiller i prepared for the quotation or factory acceptance test data by manufacturer</v>
      </c>
      <c r="I22" s="149"/>
      <c r="J22" s="149"/>
      <c r="K22" s="149" t="str">
        <f>IF('MPS(input)'!J22&gt;0,'MPS(input)'!J22,"")</f>
        <v>Input on "MPS
(input_separate)"</v>
      </c>
      <c r="L22" s="149"/>
    </row>
    <row r="23" spans="1:12" ht="54.75" customHeight="1" x14ac:dyDescent="0.15">
      <c r="A23" s="49"/>
      <c r="B23" s="144" t="s">
        <v>106</v>
      </c>
      <c r="C23" s="145"/>
      <c r="D23" s="125" t="s">
        <v>123</v>
      </c>
      <c r="E23" s="125"/>
      <c r="F23" s="115" t="str">
        <f>IF('MPS(input)'!E23&gt;0,'MPS(input)'!E23,"")</f>
        <v>-</v>
      </c>
      <c r="G23" s="116" t="s">
        <v>4</v>
      </c>
      <c r="H23" s="149" t="str">
        <f>'MPS(input)'!G23</f>
        <v>Calculated with the following equation;
COPPJ,tc,i= COPPJ,i × [(Tcooling-out,i - Tchilled-out,i + TDchilled + TDcooling) ÷ (37 - 7 + TDchilled + TDcooling)]</v>
      </c>
      <c r="I23" s="149"/>
      <c r="J23" s="149"/>
      <c r="K23" s="149" t="str">
        <f>IF('MPS(input)'!J23&gt;0,'MPS(input)'!J23,"")</f>
        <v/>
      </c>
      <c r="L23" s="149"/>
    </row>
    <row r="24" spans="1:12" ht="54.75" customHeight="1" x14ac:dyDescent="0.15">
      <c r="A24" s="49"/>
      <c r="B24" s="144" t="s">
        <v>107</v>
      </c>
      <c r="C24" s="145"/>
      <c r="D24" s="125" t="s">
        <v>38</v>
      </c>
      <c r="E24" s="125"/>
      <c r="F24" s="108" t="str">
        <f>IF('MPS(input)'!E24&gt;0,'MPS(input)'!E24,"")</f>
        <v/>
      </c>
      <c r="G24" s="103" t="s">
        <v>39</v>
      </c>
      <c r="H24" s="149" t="str">
        <f>'MPS(input)'!G24</f>
        <v>Specification of the captive power generation system provided by the manufacturer</v>
      </c>
      <c r="I24" s="149"/>
      <c r="J24" s="149"/>
      <c r="K24" s="149" t="str">
        <f>IF('MPS(input)'!J24&gt;0,'MPS(input)'!J24,"")</f>
        <v/>
      </c>
      <c r="L24" s="149"/>
    </row>
    <row r="25" spans="1:12" ht="92.25" customHeight="1" x14ac:dyDescent="0.15">
      <c r="A25" s="49"/>
      <c r="B25" s="144" t="s">
        <v>108</v>
      </c>
      <c r="C25" s="145"/>
      <c r="D25" s="125" t="s">
        <v>41</v>
      </c>
      <c r="E25" s="125"/>
      <c r="F25" s="108" t="str">
        <f>IF('MPS(input)'!E25&gt;0,'MPS(input)'!E25,"")</f>
        <v/>
      </c>
      <c r="G25" s="103" t="s">
        <v>42</v>
      </c>
      <c r="H25" s="149" t="str">
        <f>'MPS(input)'!G25</f>
        <v>In order of preference:
1) values provided by the fuel supplier;
2) measurement by the project participants;
3) regional or national default values;
4) IPCC default values provided in table 1.2 of Ch.1 Vol.2 of 2006 IPCC Guidelines on National GHG Inventories. Lower value is applied.</v>
      </c>
      <c r="I25" s="149"/>
      <c r="J25" s="149"/>
      <c r="K25" s="149" t="str">
        <f>IF('MPS(input)'!J25&gt;0,'MPS(input)'!J25,"")</f>
        <v/>
      </c>
      <c r="L25" s="149"/>
    </row>
    <row r="26" spans="1:12" ht="92.25" customHeight="1" x14ac:dyDescent="0.15">
      <c r="A26" s="49"/>
      <c r="B26" s="144" t="s">
        <v>109</v>
      </c>
      <c r="C26" s="145"/>
      <c r="D26" s="125" t="s">
        <v>124</v>
      </c>
      <c r="E26" s="125"/>
      <c r="F26" s="109" t="str">
        <f>IF('MPS(input)'!E26&gt;0,'MPS(input)'!E26,"")</f>
        <v/>
      </c>
      <c r="G26" s="103" t="s">
        <v>128</v>
      </c>
      <c r="H26" s="149" t="str">
        <f>'MPS(input)'!G26</f>
        <v>In order of preference:
1) values provided by the fuel supplier;
2) measurement by the project participants;
3) regional or national default values;
4) IPCC default values provided in table 1.4 of Ch.1 Vol.2 of 2006 IPCC Guidelines on National GHG Inventories. Lower value is applied.</v>
      </c>
      <c r="I26" s="149"/>
      <c r="J26" s="149"/>
      <c r="K26" s="149" t="str">
        <f>IF('MPS(input)'!J26&gt;0,'MPS(input)'!J26,"")</f>
        <v/>
      </c>
      <c r="L26" s="149"/>
    </row>
    <row r="27" spans="1:12" ht="6.75" customHeight="1" x14ac:dyDescent="0.15">
      <c r="A27" s="49"/>
      <c r="B27" s="49"/>
    </row>
    <row r="28" spans="1:12" ht="18.75" customHeight="1" x14ac:dyDescent="0.15">
      <c r="A28" s="53" t="s">
        <v>169</v>
      </c>
      <c r="B28" s="53"/>
      <c r="C28" s="53"/>
    </row>
    <row r="29" spans="1:12" ht="17.25" thickBot="1" x14ac:dyDescent="0.2">
      <c r="B29" s="124" t="s">
        <v>164</v>
      </c>
      <c r="C29" s="124"/>
      <c r="D29" s="150" t="s">
        <v>89</v>
      </c>
      <c r="E29" s="151"/>
      <c r="F29" s="54" t="s">
        <v>2</v>
      </c>
    </row>
    <row r="30" spans="1:12" ht="19.5" thickBot="1" x14ac:dyDescent="0.2">
      <c r="B30" s="147"/>
      <c r="C30" s="148"/>
      <c r="D30" s="152">
        <f>ROUNDDOWN('MRS(calc_process)'!G6,0)</f>
        <v>0</v>
      </c>
      <c r="E30" s="153"/>
      <c r="F30" s="55" t="s">
        <v>17</v>
      </c>
    </row>
    <row r="31" spans="1:12" ht="20.100000000000001" customHeight="1" x14ac:dyDescent="0.15">
      <c r="C31" s="56"/>
      <c r="D31" s="56"/>
      <c r="G31" s="57"/>
      <c r="H31" s="57"/>
    </row>
    <row r="32" spans="1:12" ht="18.75" customHeight="1" x14ac:dyDescent="0.15">
      <c r="A32" s="42" t="s">
        <v>6</v>
      </c>
      <c r="B32" s="42"/>
    </row>
    <row r="33" spans="2:10" ht="18" customHeight="1" x14ac:dyDescent="0.15">
      <c r="B33" s="101" t="s">
        <v>7</v>
      </c>
      <c r="C33" s="146" t="s">
        <v>8</v>
      </c>
      <c r="D33" s="146"/>
      <c r="E33" s="146"/>
      <c r="F33" s="146"/>
      <c r="G33" s="146"/>
      <c r="H33" s="146"/>
      <c r="I33" s="146"/>
      <c r="J33" s="146"/>
    </row>
    <row r="34" spans="2:10" ht="18" customHeight="1" x14ac:dyDescent="0.15">
      <c r="B34" s="101" t="s">
        <v>9</v>
      </c>
      <c r="C34" s="146" t="s">
        <v>27</v>
      </c>
      <c r="D34" s="146"/>
      <c r="E34" s="146"/>
      <c r="F34" s="146"/>
      <c r="G34" s="146"/>
      <c r="H34" s="146"/>
      <c r="I34" s="146"/>
      <c r="J34" s="146"/>
    </row>
    <row r="35" spans="2:10" ht="18" customHeight="1" x14ac:dyDescent="0.15">
      <c r="B35" s="101" t="s">
        <v>10</v>
      </c>
      <c r="C35" s="146" t="s">
        <v>28</v>
      </c>
      <c r="D35" s="146"/>
      <c r="E35" s="146"/>
      <c r="F35" s="146"/>
      <c r="G35" s="146"/>
      <c r="H35" s="146"/>
      <c r="I35" s="146"/>
      <c r="J35" s="146"/>
    </row>
  </sheetData>
  <sheetProtection password="C763" sheet="1" objects="1" scenarios="1" formatCells="0" formatRows="0"/>
  <mergeCells count="63">
    <mergeCell ref="H13:J13"/>
    <mergeCell ref="K13:L13"/>
    <mergeCell ref="D14:E14"/>
    <mergeCell ref="H14:J14"/>
    <mergeCell ref="K14:L14"/>
    <mergeCell ref="D13:E13"/>
    <mergeCell ref="H15:J15"/>
    <mergeCell ref="K15:L15"/>
    <mergeCell ref="D16:E16"/>
    <mergeCell ref="H16:J16"/>
    <mergeCell ref="K16:L16"/>
    <mergeCell ref="D15:E15"/>
    <mergeCell ref="H17:J17"/>
    <mergeCell ref="K17:L17"/>
    <mergeCell ref="D18:E18"/>
    <mergeCell ref="H18:J18"/>
    <mergeCell ref="K18:L18"/>
    <mergeCell ref="D17:E17"/>
    <mergeCell ref="K22:L22"/>
    <mergeCell ref="H19:J19"/>
    <mergeCell ref="K19:L19"/>
    <mergeCell ref="D20:E20"/>
    <mergeCell ref="H20:J20"/>
    <mergeCell ref="K20:L20"/>
    <mergeCell ref="D21:E21"/>
    <mergeCell ref="D19:E19"/>
    <mergeCell ref="B18:C18"/>
    <mergeCell ref="B19:C19"/>
    <mergeCell ref="K25:L25"/>
    <mergeCell ref="D26:E26"/>
    <mergeCell ref="H26:J26"/>
    <mergeCell ref="K26:L26"/>
    <mergeCell ref="D23:E23"/>
    <mergeCell ref="H23:J23"/>
    <mergeCell ref="K23:L23"/>
    <mergeCell ref="D24:E24"/>
    <mergeCell ref="H24:J24"/>
    <mergeCell ref="K24:L24"/>
    <mergeCell ref="H21:J21"/>
    <mergeCell ref="K21:L21"/>
    <mergeCell ref="D22:E22"/>
    <mergeCell ref="H22:J22"/>
    <mergeCell ref="B13:C13"/>
    <mergeCell ref="B14:C14"/>
    <mergeCell ref="B15:C15"/>
    <mergeCell ref="B16:C16"/>
    <mergeCell ref="B17:C17"/>
    <mergeCell ref="B20:C20"/>
    <mergeCell ref="B21:C21"/>
    <mergeCell ref="B22:C22"/>
    <mergeCell ref="C34:J34"/>
    <mergeCell ref="C35:J35"/>
    <mergeCell ref="B24:C24"/>
    <mergeCell ref="B25:C25"/>
    <mergeCell ref="B26:C26"/>
    <mergeCell ref="B29:C29"/>
    <mergeCell ref="B30:C30"/>
    <mergeCell ref="C33:J33"/>
    <mergeCell ref="H25:J25"/>
    <mergeCell ref="B23:C23"/>
    <mergeCell ref="D29:E29"/>
    <mergeCell ref="D30:E30"/>
    <mergeCell ref="D25:E25"/>
  </mergeCells>
  <phoneticPr fontId="4"/>
  <pageMargins left="0.70866141732283472" right="0.70866141732283472" top="0.74803149606299213" bottom="0.74803149606299213" header="0.31496062992125984" footer="0.31496062992125984"/>
  <pageSetup paperSize="9" scale="68" fitToHeight="3" orientation="landscape" r:id="rId1"/>
  <rowBreaks count="1" manualBreakCount="1">
    <brk id="11"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T27"/>
  <sheetViews>
    <sheetView showGridLines="0" view="pageBreakPreview" zoomScale="80" zoomScaleNormal="70" zoomScaleSheetLayoutView="80" workbookViewId="0"/>
  </sheetViews>
  <sheetFormatPr defaultColWidth="9" defaultRowHeight="14.25" x14ac:dyDescent="0.15"/>
  <cols>
    <col min="1" max="1" width="12" style="59" customWidth="1"/>
    <col min="2" max="2" width="10" style="59" bestFit="1" customWidth="1"/>
    <col min="3" max="20" width="13.75" style="59" customWidth="1"/>
    <col min="21" max="16384" width="9" style="59"/>
  </cols>
  <sheetData>
    <row r="1" spans="1:20" x14ac:dyDescent="0.15">
      <c r="T1" s="60" t="str">
        <f>'MPS(input)'!K1</f>
        <v>Monitoring Spreadsheet: JCM_TH_AM003_ver01.0</v>
      </c>
    </row>
    <row r="2" spans="1:20" x14ac:dyDescent="0.15">
      <c r="T2" s="60" t="str">
        <f>'MPS(input)'!K2</f>
        <v>Reference Number:</v>
      </c>
    </row>
    <row r="3" spans="1:20" s="62" customFormat="1" ht="27.6" customHeight="1" x14ac:dyDescent="0.15">
      <c r="A3" s="61"/>
      <c r="B3" s="61"/>
      <c r="C3" s="135" t="s">
        <v>162</v>
      </c>
      <c r="D3" s="136"/>
      <c r="E3" s="137"/>
      <c r="F3" s="156" t="s">
        <v>163</v>
      </c>
      <c r="G3" s="157"/>
      <c r="H3" s="157"/>
      <c r="I3" s="157"/>
      <c r="J3" s="157"/>
      <c r="K3" s="157"/>
      <c r="L3" s="157"/>
      <c r="M3" s="157"/>
      <c r="N3" s="157"/>
      <c r="O3" s="157"/>
      <c r="P3" s="157"/>
      <c r="Q3" s="158"/>
      <c r="R3" s="138" t="s">
        <v>170</v>
      </c>
      <c r="S3" s="139"/>
      <c r="T3" s="140"/>
    </row>
    <row r="4" spans="1:20" ht="18.75" x14ac:dyDescent="0.15">
      <c r="A4" s="63" t="s">
        <v>45</v>
      </c>
      <c r="B4" s="111" t="s">
        <v>168</v>
      </c>
      <c r="C4" s="112" t="s">
        <v>98</v>
      </c>
      <c r="D4" s="100" t="s">
        <v>99</v>
      </c>
      <c r="E4" s="100" t="s">
        <v>100</v>
      </c>
      <c r="F4" s="99" t="s">
        <v>101</v>
      </c>
      <c r="G4" s="99" t="s">
        <v>101</v>
      </c>
      <c r="H4" s="99" t="s">
        <v>101</v>
      </c>
      <c r="I4" s="99" t="s">
        <v>101</v>
      </c>
      <c r="J4" s="99" t="s">
        <v>102</v>
      </c>
      <c r="K4" s="99" t="s">
        <v>103</v>
      </c>
      <c r="L4" s="99" t="s">
        <v>104</v>
      </c>
      <c r="M4" s="99" t="s">
        <v>105</v>
      </c>
      <c r="N4" s="99" t="s">
        <v>106</v>
      </c>
      <c r="O4" s="99" t="s">
        <v>107</v>
      </c>
      <c r="P4" s="99" t="s">
        <v>108</v>
      </c>
      <c r="Q4" s="99" t="s">
        <v>109</v>
      </c>
      <c r="R4" s="112" t="s">
        <v>110</v>
      </c>
      <c r="S4" s="112" t="s">
        <v>111</v>
      </c>
      <c r="T4" s="112" t="s">
        <v>112</v>
      </c>
    </row>
    <row r="5" spans="1:20" ht="149.44999999999999" customHeight="1" x14ac:dyDescent="0.15">
      <c r="A5" s="63" t="s">
        <v>46</v>
      </c>
      <c r="B5" s="64" t="s">
        <v>51</v>
      </c>
      <c r="C5" s="46" t="s">
        <v>113</v>
      </c>
      <c r="D5" s="65" t="s">
        <v>114</v>
      </c>
      <c r="E5" s="66" t="s">
        <v>115</v>
      </c>
      <c r="F5" s="67" t="s">
        <v>116</v>
      </c>
      <c r="G5" s="68" t="s">
        <v>117</v>
      </c>
      <c r="H5" s="68" t="s">
        <v>118</v>
      </c>
      <c r="I5" s="68" t="s">
        <v>148</v>
      </c>
      <c r="J5" s="68" t="s">
        <v>119</v>
      </c>
      <c r="K5" s="68" t="s">
        <v>120</v>
      </c>
      <c r="L5" s="68" t="s">
        <v>121</v>
      </c>
      <c r="M5" s="68" t="s">
        <v>122</v>
      </c>
      <c r="N5" s="68" t="s">
        <v>123</v>
      </c>
      <c r="O5" s="68" t="s">
        <v>38</v>
      </c>
      <c r="P5" s="68" t="s">
        <v>41</v>
      </c>
      <c r="Q5" s="69" t="s">
        <v>124</v>
      </c>
      <c r="R5" s="65" t="s">
        <v>125</v>
      </c>
      <c r="S5" s="65" t="s">
        <v>126</v>
      </c>
      <c r="T5" s="65" t="s">
        <v>171</v>
      </c>
    </row>
    <row r="6" spans="1:20" ht="28.5" x14ac:dyDescent="0.15">
      <c r="A6" s="63" t="s">
        <v>47</v>
      </c>
      <c r="B6" s="113" t="s">
        <v>25</v>
      </c>
      <c r="C6" s="99" t="s">
        <v>1</v>
      </c>
      <c r="D6" s="100" t="s">
        <v>33</v>
      </c>
      <c r="E6" s="99" t="s">
        <v>1</v>
      </c>
      <c r="F6" s="100" t="s">
        <v>127</v>
      </c>
      <c r="G6" s="100" t="s">
        <v>127</v>
      </c>
      <c r="H6" s="100" t="s">
        <v>127</v>
      </c>
      <c r="I6" s="100" t="s">
        <v>127</v>
      </c>
      <c r="J6" s="100" t="s">
        <v>3</v>
      </c>
      <c r="K6" s="100" t="s">
        <v>3</v>
      </c>
      <c r="L6" s="114" t="s">
        <v>4</v>
      </c>
      <c r="M6" s="114" t="s">
        <v>4</v>
      </c>
      <c r="N6" s="114" t="s">
        <v>4</v>
      </c>
      <c r="O6" s="114" t="s">
        <v>39</v>
      </c>
      <c r="P6" s="114" t="s">
        <v>42</v>
      </c>
      <c r="Q6" s="114" t="s">
        <v>128</v>
      </c>
      <c r="R6" s="113" t="s">
        <v>129</v>
      </c>
      <c r="S6" s="113" t="s">
        <v>129</v>
      </c>
      <c r="T6" s="113" t="s">
        <v>129</v>
      </c>
    </row>
    <row r="7" spans="1:20" x14ac:dyDescent="0.15">
      <c r="A7" s="141" t="s">
        <v>167</v>
      </c>
      <c r="B7" s="14">
        <v>1</v>
      </c>
      <c r="C7" s="16"/>
      <c r="D7" s="70">
        <f>'MRS(input)'!$F$9</f>
        <v>0</v>
      </c>
      <c r="E7" s="71">
        <f>'MRS(input)'!$F$10</f>
        <v>0</v>
      </c>
      <c r="F7" s="72" t="str">
        <f>'MRS(input)'!$F$15</f>
        <v/>
      </c>
      <c r="G7" s="87">
        <f>'MRS(input)'!$F$16</f>
        <v>0</v>
      </c>
      <c r="H7" s="87">
        <f>'MRS(input)'!$F$17</f>
        <v>0</v>
      </c>
      <c r="I7" s="87" t="str">
        <f>'MRS(input)'!$F$18</f>
        <v/>
      </c>
      <c r="J7" s="106">
        <f>'MPS(input_separate)'!J7</f>
        <v>0</v>
      </c>
      <c r="K7" s="106">
        <f>'MPS(input_separate)'!K7</f>
        <v>0</v>
      </c>
      <c r="L7" s="107">
        <f>'MPS(input_separate)'!L7</f>
        <v>0</v>
      </c>
      <c r="M7" s="107">
        <f>'MPS(input_separate)'!M7</f>
        <v>0</v>
      </c>
      <c r="N7" s="71">
        <f>M7*((J7-K7+'MRS(calc_process)'!$F$21+'MRS(calc_process)'!$F$22)/(37-7+'MRS(calc_process)'!$F$21+'MRS(calc_process)'!$F$22))</f>
        <v>0</v>
      </c>
      <c r="O7" s="110" t="str">
        <f>'MRS(input)'!$F$24</f>
        <v/>
      </c>
      <c r="P7" s="74" t="str">
        <f>'MRS(input)'!$F$25</f>
        <v/>
      </c>
      <c r="Q7" s="73" t="str">
        <f>'MRS(input)'!$F$26</f>
        <v/>
      </c>
      <c r="R7" s="88">
        <f>IF(ISERROR(C7*(N7/L7)*SMALL(F7:I7,COUNTIF(F7:I7,0)+1)),0,(C7*(N7/L7)*SMALL(F7:I7,COUNTIF(F7:I7,0)+1)))</f>
        <v>0</v>
      </c>
      <c r="S7" s="89">
        <f>IF(ISERROR(C7*SMALL(F7:I7,COUNTIF(F7:I7,0)+1)),0,(C7*SMALL(F7:I7,COUNTIF(F7:I7,0)+1)))</f>
        <v>0</v>
      </c>
      <c r="T7" s="90">
        <f>R7-S7</f>
        <v>0</v>
      </c>
    </row>
    <row r="8" spans="1:20" x14ac:dyDescent="0.15">
      <c r="A8" s="141"/>
      <c r="B8" s="14">
        <v>2</v>
      </c>
      <c r="C8" s="16"/>
      <c r="D8" s="70">
        <f>'MRS(input)'!$F$9</f>
        <v>0</v>
      </c>
      <c r="E8" s="71">
        <f>'MRS(input)'!$F$10</f>
        <v>0</v>
      </c>
      <c r="F8" s="72" t="str">
        <f>'MRS(input)'!$F$15</f>
        <v/>
      </c>
      <c r="G8" s="87">
        <f>'MRS(input)'!$F$16</f>
        <v>0</v>
      </c>
      <c r="H8" s="87">
        <f>'MRS(input)'!$F$17</f>
        <v>0</v>
      </c>
      <c r="I8" s="87" t="str">
        <f>'MRS(input)'!$F$18</f>
        <v/>
      </c>
      <c r="J8" s="106">
        <f>'MPS(input_separate)'!J8</f>
        <v>0</v>
      </c>
      <c r="K8" s="106">
        <f>'MPS(input_separate)'!K8</f>
        <v>0</v>
      </c>
      <c r="L8" s="107">
        <f>'MPS(input_separate)'!L8</f>
        <v>0</v>
      </c>
      <c r="M8" s="107">
        <f>'MPS(input_separate)'!M8</f>
        <v>0</v>
      </c>
      <c r="N8" s="71">
        <f>M8*((J8-K8+'MRS(calc_process)'!$F$21+'MRS(calc_process)'!$F$22)/(37-7+'MRS(calc_process)'!$F$21+'MRS(calc_process)'!$F$22))</f>
        <v>0</v>
      </c>
      <c r="O8" s="110" t="str">
        <f>'MRS(input)'!$F$24</f>
        <v/>
      </c>
      <c r="P8" s="74" t="str">
        <f>'MRS(input)'!$F$25</f>
        <v/>
      </c>
      <c r="Q8" s="73" t="str">
        <f>'MRS(input)'!$F$26</f>
        <v/>
      </c>
      <c r="R8" s="88">
        <f t="shared" ref="R8:R26" si="0">IF(ISERROR(C8*(N8/L8)*SMALL(F8:I8,COUNTIF(F8:I8,0)+1)),0,(C8*(N8/L8)*SMALL(F8:I8,COUNTIF(F8:I8,0)+1)))</f>
        <v>0</v>
      </c>
      <c r="S8" s="89">
        <f t="shared" ref="S8:S25" si="1">IF(ISERROR(C8*SMALL(F8:I8,COUNTIF(F8:I8,0)+1)),0,(C8*SMALL(F8:I8,COUNTIF(F8:I8,0)+1)))</f>
        <v>0</v>
      </c>
      <c r="T8" s="90">
        <f t="shared" ref="T8:T26" si="2">R8-S8</f>
        <v>0</v>
      </c>
    </row>
    <row r="9" spans="1:20" x14ac:dyDescent="0.15">
      <c r="A9" s="141"/>
      <c r="B9" s="14">
        <v>3</v>
      </c>
      <c r="C9" s="16"/>
      <c r="D9" s="70">
        <f>'MRS(input)'!$F$9</f>
        <v>0</v>
      </c>
      <c r="E9" s="71">
        <f>'MRS(input)'!$F$10</f>
        <v>0</v>
      </c>
      <c r="F9" s="72" t="str">
        <f>'MRS(input)'!$F$15</f>
        <v/>
      </c>
      <c r="G9" s="87">
        <f>'MRS(input)'!$F$16</f>
        <v>0</v>
      </c>
      <c r="H9" s="87">
        <f>'MRS(input)'!$F$17</f>
        <v>0</v>
      </c>
      <c r="I9" s="87" t="str">
        <f>'MRS(input)'!$F$18</f>
        <v/>
      </c>
      <c r="J9" s="106">
        <f>'MPS(input_separate)'!J9</f>
        <v>0</v>
      </c>
      <c r="K9" s="106">
        <f>'MPS(input_separate)'!K9</f>
        <v>0</v>
      </c>
      <c r="L9" s="107">
        <f>'MPS(input_separate)'!L9</f>
        <v>0</v>
      </c>
      <c r="M9" s="107">
        <f>'MPS(input_separate)'!M9</f>
        <v>0</v>
      </c>
      <c r="N9" s="71">
        <f>M9*((J9-K9+'MRS(calc_process)'!$F$21+'MRS(calc_process)'!$F$22)/(37-7+'MRS(calc_process)'!$F$21+'MRS(calc_process)'!$F$22))</f>
        <v>0</v>
      </c>
      <c r="O9" s="110" t="str">
        <f>'MRS(input)'!$F$24</f>
        <v/>
      </c>
      <c r="P9" s="74" t="str">
        <f>'MRS(input)'!$F$25</f>
        <v/>
      </c>
      <c r="Q9" s="73" t="str">
        <f>'MRS(input)'!$F$26</f>
        <v/>
      </c>
      <c r="R9" s="88">
        <f t="shared" si="0"/>
        <v>0</v>
      </c>
      <c r="S9" s="89">
        <f t="shared" si="1"/>
        <v>0</v>
      </c>
      <c r="T9" s="90">
        <f t="shared" si="2"/>
        <v>0</v>
      </c>
    </row>
    <row r="10" spans="1:20" x14ac:dyDescent="0.15">
      <c r="A10" s="141"/>
      <c r="B10" s="14">
        <v>4</v>
      </c>
      <c r="C10" s="16"/>
      <c r="D10" s="70">
        <f>'MRS(input)'!$F$9</f>
        <v>0</v>
      </c>
      <c r="E10" s="71">
        <f>'MRS(input)'!$F$10</f>
        <v>0</v>
      </c>
      <c r="F10" s="72" t="str">
        <f>'MRS(input)'!$F$15</f>
        <v/>
      </c>
      <c r="G10" s="87">
        <f>'MRS(input)'!$F$16</f>
        <v>0</v>
      </c>
      <c r="H10" s="87">
        <f>'MRS(input)'!$F$17</f>
        <v>0</v>
      </c>
      <c r="I10" s="87" t="str">
        <f>'MRS(input)'!$F$18</f>
        <v/>
      </c>
      <c r="J10" s="106">
        <f>'MPS(input_separate)'!J10</f>
        <v>0</v>
      </c>
      <c r="K10" s="106">
        <f>'MPS(input_separate)'!K10</f>
        <v>0</v>
      </c>
      <c r="L10" s="107">
        <f>'MPS(input_separate)'!L10</f>
        <v>0</v>
      </c>
      <c r="M10" s="107">
        <f>'MPS(input_separate)'!M10</f>
        <v>0</v>
      </c>
      <c r="N10" s="71">
        <f>M10*((J10-K10+'MRS(calc_process)'!$F$21+'MRS(calc_process)'!$F$22)/(37-7+'MRS(calc_process)'!$F$21+'MRS(calc_process)'!$F$22))</f>
        <v>0</v>
      </c>
      <c r="O10" s="110" t="str">
        <f>'MRS(input)'!$F$24</f>
        <v/>
      </c>
      <c r="P10" s="74" t="str">
        <f>'MRS(input)'!$F$25</f>
        <v/>
      </c>
      <c r="Q10" s="73" t="str">
        <f>'MRS(input)'!$F$26</f>
        <v/>
      </c>
      <c r="R10" s="88">
        <f t="shared" si="0"/>
        <v>0</v>
      </c>
      <c r="S10" s="89">
        <f t="shared" si="1"/>
        <v>0</v>
      </c>
      <c r="T10" s="90">
        <f t="shared" si="2"/>
        <v>0</v>
      </c>
    </row>
    <row r="11" spans="1:20" x14ac:dyDescent="0.15">
      <c r="A11" s="141"/>
      <c r="B11" s="14">
        <v>5</v>
      </c>
      <c r="C11" s="16"/>
      <c r="D11" s="70">
        <f>'MRS(input)'!$F$9</f>
        <v>0</v>
      </c>
      <c r="E11" s="71">
        <f>'MRS(input)'!$F$10</f>
        <v>0</v>
      </c>
      <c r="F11" s="72" t="str">
        <f>'MRS(input)'!$F$15</f>
        <v/>
      </c>
      <c r="G11" s="87">
        <f>'MRS(input)'!$F$16</f>
        <v>0</v>
      </c>
      <c r="H11" s="87">
        <f>'MRS(input)'!$F$17</f>
        <v>0</v>
      </c>
      <c r="I11" s="87" t="str">
        <f>'MRS(input)'!$F$18</f>
        <v/>
      </c>
      <c r="J11" s="106">
        <f>'MPS(input_separate)'!J11</f>
        <v>0</v>
      </c>
      <c r="K11" s="106">
        <f>'MPS(input_separate)'!K11</f>
        <v>0</v>
      </c>
      <c r="L11" s="107">
        <f>'MPS(input_separate)'!L11</f>
        <v>0</v>
      </c>
      <c r="M11" s="107">
        <f>'MPS(input_separate)'!M11</f>
        <v>0</v>
      </c>
      <c r="N11" s="71">
        <f>M11*((J11-K11+'MRS(calc_process)'!$F$21+'MRS(calc_process)'!$F$22)/(37-7+'MRS(calc_process)'!$F$21+'MRS(calc_process)'!$F$22))</f>
        <v>0</v>
      </c>
      <c r="O11" s="110" t="str">
        <f>'MRS(input)'!$F$24</f>
        <v/>
      </c>
      <c r="P11" s="74" t="str">
        <f>'MRS(input)'!$F$25</f>
        <v/>
      </c>
      <c r="Q11" s="73" t="str">
        <f>'MRS(input)'!$F$26</f>
        <v/>
      </c>
      <c r="R11" s="88">
        <f t="shared" si="0"/>
        <v>0</v>
      </c>
      <c r="S11" s="89">
        <f t="shared" si="1"/>
        <v>0</v>
      </c>
      <c r="T11" s="90">
        <f t="shared" si="2"/>
        <v>0</v>
      </c>
    </row>
    <row r="12" spans="1:20" x14ac:dyDescent="0.15">
      <c r="A12" s="141"/>
      <c r="B12" s="14">
        <v>6</v>
      </c>
      <c r="C12" s="16"/>
      <c r="D12" s="70">
        <f>'MRS(input)'!$F$9</f>
        <v>0</v>
      </c>
      <c r="E12" s="71">
        <f>'MRS(input)'!$F$10</f>
        <v>0</v>
      </c>
      <c r="F12" s="72" t="str">
        <f>'MRS(input)'!$F$15</f>
        <v/>
      </c>
      <c r="G12" s="87">
        <f>'MRS(input)'!$F$16</f>
        <v>0</v>
      </c>
      <c r="H12" s="87">
        <f>'MRS(input)'!$F$17</f>
        <v>0</v>
      </c>
      <c r="I12" s="87" t="str">
        <f>'MRS(input)'!$F$18</f>
        <v/>
      </c>
      <c r="J12" s="106">
        <f>'MPS(input_separate)'!J12</f>
        <v>0</v>
      </c>
      <c r="K12" s="106">
        <f>'MPS(input_separate)'!K12</f>
        <v>0</v>
      </c>
      <c r="L12" s="107">
        <f>'MPS(input_separate)'!L12</f>
        <v>0</v>
      </c>
      <c r="M12" s="107">
        <f>'MPS(input_separate)'!M12</f>
        <v>0</v>
      </c>
      <c r="N12" s="71">
        <f>M12*((J12-K12+'MRS(calc_process)'!$F$21+'MRS(calc_process)'!$F$22)/(37-7+'MRS(calc_process)'!$F$21+'MRS(calc_process)'!$F$22))</f>
        <v>0</v>
      </c>
      <c r="O12" s="110" t="str">
        <f>'MRS(input)'!$F$24</f>
        <v/>
      </c>
      <c r="P12" s="74" t="str">
        <f>'MRS(input)'!$F$25</f>
        <v/>
      </c>
      <c r="Q12" s="73" t="str">
        <f>'MRS(input)'!$F$26</f>
        <v/>
      </c>
      <c r="R12" s="88">
        <f t="shared" si="0"/>
        <v>0</v>
      </c>
      <c r="S12" s="89">
        <f t="shared" si="1"/>
        <v>0</v>
      </c>
      <c r="T12" s="90">
        <f t="shared" si="2"/>
        <v>0</v>
      </c>
    </row>
    <row r="13" spans="1:20" x14ac:dyDescent="0.15">
      <c r="A13" s="141"/>
      <c r="B13" s="14">
        <v>7</v>
      </c>
      <c r="C13" s="16"/>
      <c r="D13" s="70">
        <f>'MRS(input)'!$F$9</f>
        <v>0</v>
      </c>
      <c r="E13" s="71">
        <f>'MRS(input)'!$F$10</f>
        <v>0</v>
      </c>
      <c r="F13" s="72" t="str">
        <f>'MRS(input)'!$F$15</f>
        <v/>
      </c>
      <c r="G13" s="87">
        <f>'MRS(input)'!$F$16</f>
        <v>0</v>
      </c>
      <c r="H13" s="87">
        <f>'MRS(input)'!$F$17</f>
        <v>0</v>
      </c>
      <c r="I13" s="87" t="str">
        <f>'MRS(input)'!$F$18</f>
        <v/>
      </c>
      <c r="J13" s="106">
        <f>'MPS(input_separate)'!J13</f>
        <v>0</v>
      </c>
      <c r="K13" s="106">
        <f>'MPS(input_separate)'!K13</f>
        <v>0</v>
      </c>
      <c r="L13" s="107">
        <f>'MPS(input_separate)'!L13</f>
        <v>0</v>
      </c>
      <c r="M13" s="107">
        <f>'MPS(input_separate)'!M13</f>
        <v>0</v>
      </c>
      <c r="N13" s="71">
        <f>M13*((J13-K13+'MRS(calc_process)'!$F$21+'MRS(calc_process)'!$F$22)/(37-7+'MRS(calc_process)'!$F$21+'MRS(calc_process)'!$F$22))</f>
        <v>0</v>
      </c>
      <c r="O13" s="110" t="str">
        <f>'MRS(input)'!$F$24</f>
        <v/>
      </c>
      <c r="P13" s="74" t="str">
        <f>'MRS(input)'!$F$25</f>
        <v/>
      </c>
      <c r="Q13" s="73" t="str">
        <f>'MRS(input)'!$F$26</f>
        <v/>
      </c>
      <c r="R13" s="88">
        <f t="shared" si="0"/>
        <v>0</v>
      </c>
      <c r="S13" s="89">
        <f t="shared" si="1"/>
        <v>0</v>
      </c>
      <c r="T13" s="90">
        <f t="shared" si="2"/>
        <v>0</v>
      </c>
    </row>
    <row r="14" spans="1:20" x14ac:dyDescent="0.15">
      <c r="A14" s="141"/>
      <c r="B14" s="14">
        <v>8</v>
      </c>
      <c r="C14" s="16"/>
      <c r="D14" s="70">
        <f>'MRS(input)'!$F$9</f>
        <v>0</v>
      </c>
      <c r="E14" s="71">
        <f>'MRS(input)'!$F$10</f>
        <v>0</v>
      </c>
      <c r="F14" s="72" t="str">
        <f>'MRS(input)'!$F$15</f>
        <v/>
      </c>
      <c r="G14" s="87">
        <f>'MRS(input)'!$F$16</f>
        <v>0</v>
      </c>
      <c r="H14" s="87">
        <f>'MRS(input)'!$F$17</f>
        <v>0</v>
      </c>
      <c r="I14" s="87" t="str">
        <f>'MRS(input)'!$F$18</f>
        <v/>
      </c>
      <c r="J14" s="106">
        <f>'MPS(input_separate)'!J14</f>
        <v>0</v>
      </c>
      <c r="K14" s="106">
        <f>'MPS(input_separate)'!K14</f>
        <v>0</v>
      </c>
      <c r="L14" s="107">
        <f>'MPS(input_separate)'!L14</f>
        <v>0</v>
      </c>
      <c r="M14" s="107">
        <f>'MPS(input_separate)'!M14</f>
        <v>0</v>
      </c>
      <c r="N14" s="71">
        <f>M14*((J14-K14+'MRS(calc_process)'!$F$21+'MRS(calc_process)'!$F$22)/(37-7+'MRS(calc_process)'!$F$21+'MRS(calc_process)'!$F$22))</f>
        <v>0</v>
      </c>
      <c r="O14" s="110" t="str">
        <f>'MRS(input)'!$F$24</f>
        <v/>
      </c>
      <c r="P14" s="74" t="str">
        <f>'MRS(input)'!$F$25</f>
        <v/>
      </c>
      <c r="Q14" s="73" t="str">
        <f>'MRS(input)'!$F$26</f>
        <v/>
      </c>
      <c r="R14" s="88">
        <f t="shared" si="0"/>
        <v>0</v>
      </c>
      <c r="S14" s="89">
        <f t="shared" si="1"/>
        <v>0</v>
      </c>
      <c r="T14" s="90">
        <f t="shared" si="2"/>
        <v>0</v>
      </c>
    </row>
    <row r="15" spans="1:20" x14ac:dyDescent="0.15">
      <c r="A15" s="141"/>
      <c r="B15" s="14">
        <v>9</v>
      </c>
      <c r="C15" s="16"/>
      <c r="D15" s="70">
        <f>'MRS(input)'!$F$9</f>
        <v>0</v>
      </c>
      <c r="E15" s="71">
        <f>'MRS(input)'!$F$10</f>
        <v>0</v>
      </c>
      <c r="F15" s="72" t="str">
        <f>'MRS(input)'!$F$15</f>
        <v/>
      </c>
      <c r="G15" s="87">
        <f>'MRS(input)'!$F$16</f>
        <v>0</v>
      </c>
      <c r="H15" s="87">
        <f>'MRS(input)'!$F$17</f>
        <v>0</v>
      </c>
      <c r="I15" s="87" t="str">
        <f>'MRS(input)'!$F$18</f>
        <v/>
      </c>
      <c r="J15" s="106">
        <f>'MPS(input_separate)'!J15</f>
        <v>0</v>
      </c>
      <c r="K15" s="106">
        <f>'MPS(input_separate)'!K15</f>
        <v>0</v>
      </c>
      <c r="L15" s="107">
        <f>'MPS(input_separate)'!L15</f>
        <v>0</v>
      </c>
      <c r="M15" s="107">
        <f>'MPS(input_separate)'!M15</f>
        <v>0</v>
      </c>
      <c r="N15" s="71">
        <f>M15*((J15-K15+'MRS(calc_process)'!$F$21+'MRS(calc_process)'!$F$22)/(37-7+'MRS(calc_process)'!$F$21+'MRS(calc_process)'!$F$22))</f>
        <v>0</v>
      </c>
      <c r="O15" s="110" t="str">
        <f>'MRS(input)'!$F$24</f>
        <v/>
      </c>
      <c r="P15" s="74" t="str">
        <f>'MRS(input)'!$F$25</f>
        <v/>
      </c>
      <c r="Q15" s="73" t="str">
        <f>'MRS(input)'!$F$26</f>
        <v/>
      </c>
      <c r="R15" s="88">
        <f t="shared" si="0"/>
        <v>0</v>
      </c>
      <c r="S15" s="89">
        <f t="shared" si="1"/>
        <v>0</v>
      </c>
      <c r="T15" s="90">
        <f t="shared" si="2"/>
        <v>0</v>
      </c>
    </row>
    <row r="16" spans="1:20" x14ac:dyDescent="0.15">
      <c r="A16" s="141"/>
      <c r="B16" s="14">
        <v>10</v>
      </c>
      <c r="C16" s="16"/>
      <c r="D16" s="70">
        <f>'MRS(input)'!$F$9</f>
        <v>0</v>
      </c>
      <c r="E16" s="71">
        <f>'MRS(input)'!$F$10</f>
        <v>0</v>
      </c>
      <c r="F16" s="72" t="str">
        <f>'MRS(input)'!$F$15</f>
        <v/>
      </c>
      <c r="G16" s="87">
        <f>'MRS(input)'!$F$16</f>
        <v>0</v>
      </c>
      <c r="H16" s="87">
        <f>'MRS(input)'!$F$17</f>
        <v>0</v>
      </c>
      <c r="I16" s="87" t="str">
        <f>'MRS(input)'!$F$18</f>
        <v/>
      </c>
      <c r="J16" s="106">
        <f>'MPS(input_separate)'!J16</f>
        <v>0</v>
      </c>
      <c r="K16" s="106">
        <f>'MPS(input_separate)'!K16</f>
        <v>0</v>
      </c>
      <c r="L16" s="107">
        <f>'MPS(input_separate)'!L16</f>
        <v>0</v>
      </c>
      <c r="M16" s="107">
        <f>'MPS(input_separate)'!M16</f>
        <v>0</v>
      </c>
      <c r="N16" s="71">
        <f>M16*((J16-K16+'MRS(calc_process)'!$F$21+'MRS(calc_process)'!$F$22)/(37-7+'MRS(calc_process)'!$F$21+'MRS(calc_process)'!$F$22))</f>
        <v>0</v>
      </c>
      <c r="O16" s="110" t="str">
        <f>'MRS(input)'!$F$24</f>
        <v/>
      </c>
      <c r="P16" s="74" t="str">
        <f>'MRS(input)'!$F$25</f>
        <v/>
      </c>
      <c r="Q16" s="73" t="str">
        <f>'MRS(input)'!$F$26</f>
        <v/>
      </c>
      <c r="R16" s="88">
        <f t="shared" si="0"/>
        <v>0</v>
      </c>
      <c r="S16" s="89">
        <f t="shared" si="1"/>
        <v>0</v>
      </c>
      <c r="T16" s="90">
        <f t="shared" si="2"/>
        <v>0</v>
      </c>
    </row>
    <row r="17" spans="1:20" x14ac:dyDescent="0.15">
      <c r="A17" s="141"/>
      <c r="B17" s="14">
        <v>11</v>
      </c>
      <c r="C17" s="16"/>
      <c r="D17" s="70">
        <f>'MRS(input)'!$F$9</f>
        <v>0</v>
      </c>
      <c r="E17" s="71">
        <f>'MRS(input)'!$F$10</f>
        <v>0</v>
      </c>
      <c r="F17" s="72" t="str">
        <f>'MRS(input)'!$F$15</f>
        <v/>
      </c>
      <c r="G17" s="87">
        <f>'MRS(input)'!$F$16</f>
        <v>0</v>
      </c>
      <c r="H17" s="87">
        <f>'MRS(input)'!$F$17</f>
        <v>0</v>
      </c>
      <c r="I17" s="87" t="str">
        <f>'MRS(input)'!$F$18</f>
        <v/>
      </c>
      <c r="J17" s="106">
        <f>'MPS(input_separate)'!J17</f>
        <v>0</v>
      </c>
      <c r="K17" s="106">
        <f>'MPS(input_separate)'!K17</f>
        <v>0</v>
      </c>
      <c r="L17" s="107">
        <f>'MPS(input_separate)'!L17</f>
        <v>0</v>
      </c>
      <c r="M17" s="107">
        <f>'MPS(input_separate)'!M17</f>
        <v>0</v>
      </c>
      <c r="N17" s="71">
        <f>M17*((J17-K17+'MRS(calc_process)'!$F$21+'MRS(calc_process)'!$F$22)/(37-7+'MRS(calc_process)'!$F$21+'MRS(calc_process)'!$F$22))</f>
        <v>0</v>
      </c>
      <c r="O17" s="110" t="str">
        <f>'MRS(input)'!$F$24</f>
        <v/>
      </c>
      <c r="P17" s="74" t="str">
        <f>'MRS(input)'!$F$25</f>
        <v/>
      </c>
      <c r="Q17" s="73" t="str">
        <f>'MRS(input)'!$F$26</f>
        <v/>
      </c>
      <c r="R17" s="88">
        <f t="shared" si="0"/>
        <v>0</v>
      </c>
      <c r="S17" s="89">
        <f t="shared" si="1"/>
        <v>0</v>
      </c>
      <c r="T17" s="90">
        <f t="shared" si="2"/>
        <v>0</v>
      </c>
    </row>
    <row r="18" spans="1:20" x14ac:dyDescent="0.15">
      <c r="A18" s="141"/>
      <c r="B18" s="14">
        <v>12</v>
      </c>
      <c r="C18" s="16"/>
      <c r="D18" s="70">
        <f>'MRS(input)'!$F$9</f>
        <v>0</v>
      </c>
      <c r="E18" s="71">
        <f>'MRS(input)'!$F$10</f>
        <v>0</v>
      </c>
      <c r="F18" s="72" t="str">
        <f>'MRS(input)'!$F$15</f>
        <v/>
      </c>
      <c r="G18" s="87">
        <f>'MRS(input)'!$F$16</f>
        <v>0</v>
      </c>
      <c r="H18" s="87">
        <f>'MRS(input)'!$F$17</f>
        <v>0</v>
      </c>
      <c r="I18" s="87" t="str">
        <f>'MRS(input)'!$F$18</f>
        <v/>
      </c>
      <c r="J18" s="106">
        <f>'MPS(input_separate)'!J18</f>
        <v>0</v>
      </c>
      <c r="K18" s="106">
        <f>'MPS(input_separate)'!K18</f>
        <v>0</v>
      </c>
      <c r="L18" s="107">
        <f>'MPS(input_separate)'!L18</f>
        <v>0</v>
      </c>
      <c r="M18" s="107">
        <f>'MPS(input_separate)'!M18</f>
        <v>0</v>
      </c>
      <c r="N18" s="71">
        <f>M18*((J18-K18+'MRS(calc_process)'!$F$21+'MRS(calc_process)'!$F$22)/(37-7+'MRS(calc_process)'!$F$21+'MRS(calc_process)'!$F$22))</f>
        <v>0</v>
      </c>
      <c r="O18" s="110" t="str">
        <f>'MRS(input)'!$F$24</f>
        <v/>
      </c>
      <c r="P18" s="74" t="str">
        <f>'MRS(input)'!$F$25</f>
        <v/>
      </c>
      <c r="Q18" s="73" t="str">
        <f>'MRS(input)'!$F$26</f>
        <v/>
      </c>
      <c r="R18" s="88">
        <f t="shared" si="0"/>
        <v>0</v>
      </c>
      <c r="S18" s="89">
        <f t="shared" si="1"/>
        <v>0</v>
      </c>
      <c r="T18" s="90">
        <f t="shared" si="2"/>
        <v>0</v>
      </c>
    </row>
    <row r="19" spans="1:20" x14ac:dyDescent="0.15">
      <c r="A19" s="141"/>
      <c r="B19" s="14">
        <v>13</v>
      </c>
      <c r="C19" s="16"/>
      <c r="D19" s="70">
        <f>'MRS(input)'!$F$9</f>
        <v>0</v>
      </c>
      <c r="E19" s="71">
        <f>'MRS(input)'!$F$10</f>
        <v>0</v>
      </c>
      <c r="F19" s="72" t="str">
        <f>'MRS(input)'!$F$15</f>
        <v/>
      </c>
      <c r="G19" s="87">
        <f>'MRS(input)'!$F$16</f>
        <v>0</v>
      </c>
      <c r="H19" s="87">
        <f>'MRS(input)'!$F$17</f>
        <v>0</v>
      </c>
      <c r="I19" s="87" t="str">
        <f>'MRS(input)'!$F$18</f>
        <v/>
      </c>
      <c r="J19" s="106">
        <f>'MPS(input_separate)'!J19</f>
        <v>0</v>
      </c>
      <c r="K19" s="106">
        <f>'MPS(input_separate)'!K19</f>
        <v>0</v>
      </c>
      <c r="L19" s="107">
        <f>'MPS(input_separate)'!L19</f>
        <v>0</v>
      </c>
      <c r="M19" s="107">
        <f>'MPS(input_separate)'!M19</f>
        <v>0</v>
      </c>
      <c r="N19" s="71">
        <f>M19*((J19-K19+'MRS(calc_process)'!$F$21+'MRS(calc_process)'!$F$22)/(37-7+'MRS(calc_process)'!$F$21+'MRS(calc_process)'!$F$22))</f>
        <v>0</v>
      </c>
      <c r="O19" s="110" t="str">
        <f>'MRS(input)'!$F$24</f>
        <v/>
      </c>
      <c r="P19" s="74" t="str">
        <f>'MRS(input)'!$F$25</f>
        <v/>
      </c>
      <c r="Q19" s="73" t="str">
        <f>'MRS(input)'!$F$26</f>
        <v/>
      </c>
      <c r="R19" s="88">
        <f t="shared" si="0"/>
        <v>0</v>
      </c>
      <c r="S19" s="89">
        <f t="shared" si="1"/>
        <v>0</v>
      </c>
      <c r="T19" s="90">
        <f t="shared" si="2"/>
        <v>0</v>
      </c>
    </row>
    <row r="20" spans="1:20" x14ac:dyDescent="0.15">
      <c r="A20" s="141"/>
      <c r="B20" s="14">
        <v>14</v>
      </c>
      <c r="C20" s="16"/>
      <c r="D20" s="70">
        <f>'MRS(input)'!$F$9</f>
        <v>0</v>
      </c>
      <c r="E20" s="71">
        <f>'MRS(input)'!$F$10</f>
        <v>0</v>
      </c>
      <c r="F20" s="72" t="str">
        <f>'MRS(input)'!$F$15</f>
        <v/>
      </c>
      <c r="G20" s="87">
        <f>'MRS(input)'!$F$16</f>
        <v>0</v>
      </c>
      <c r="H20" s="87">
        <f>'MRS(input)'!$F$17</f>
        <v>0</v>
      </c>
      <c r="I20" s="87" t="str">
        <f>'MRS(input)'!$F$18</f>
        <v/>
      </c>
      <c r="J20" s="106">
        <f>'MPS(input_separate)'!J20</f>
        <v>0</v>
      </c>
      <c r="K20" s="106">
        <f>'MPS(input_separate)'!K20</f>
        <v>0</v>
      </c>
      <c r="L20" s="107">
        <f>'MPS(input_separate)'!L20</f>
        <v>0</v>
      </c>
      <c r="M20" s="107">
        <f>'MPS(input_separate)'!M20</f>
        <v>0</v>
      </c>
      <c r="N20" s="71">
        <f>M20*((J20-K20+'MRS(calc_process)'!$F$21+'MRS(calc_process)'!$F$22)/(37-7+'MRS(calc_process)'!$F$21+'MRS(calc_process)'!$F$22))</f>
        <v>0</v>
      </c>
      <c r="O20" s="110" t="str">
        <f>'MRS(input)'!$F$24</f>
        <v/>
      </c>
      <c r="P20" s="74" t="str">
        <f>'MRS(input)'!$F$25</f>
        <v/>
      </c>
      <c r="Q20" s="73" t="str">
        <f>'MRS(input)'!$F$26</f>
        <v/>
      </c>
      <c r="R20" s="88">
        <f t="shared" si="0"/>
        <v>0</v>
      </c>
      <c r="S20" s="89">
        <f t="shared" si="1"/>
        <v>0</v>
      </c>
      <c r="T20" s="90">
        <f t="shared" si="2"/>
        <v>0</v>
      </c>
    </row>
    <row r="21" spans="1:20" x14ac:dyDescent="0.15">
      <c r="A21" s="141"/>
      <c r="B21" s="14">
        <v>15</v>
      </c>
      <c r="C21" s="16"/>
      <c r="D21" s="70">
        <f>'MRS(input)'!$F$9</f>
        <v>0</v>
      </c>
      <c r="E21" s="71">
        <f>'MRS(input)'!$F$10</f>
        <v>0</v>
      </c>
      <c r="F21" s="72" t="str">
        <f>'MRS(input)'!$F$15</f>
        <v/>
      </c>
      <c r="G21" s="87">
        <f>'MRS(input)'!$F$16</f>
        <v>0</v>
      </c>
      <c r="H21" s="87">
        <f>'MRS(input)'!$F$17</f>
        <v>0</v>
      </c>
      <c r="I21" s="87" t="str">
        <f>'MRS(input)'!$F$18</f>
        <v/>
      </c>
      <c r="J21" s="106">
        <f>'MPS(input_separate)'!J21</f>
        <v>0</v>
      </c>
      <c r="K21" s="106">
        <f>'MPS(input_separate)'!K21</f>
        <v>0</v>
      </c>
      <c r="L21" s="107">
        <f>'MPS(input_separate)'!L21</f>
        <v>0</v>
      </c>
      <c r="M21" s="107">
        <f>'MPS(input_separate)'!M21</f>
        <v>0</v>
      </c>
      <c r="N21" s="71">
        <f>M21*((J21-K21+'MRS(calc_process)'!$F$21+'MRS(calc_process)'!$F$22)/(37-7+'MRS(calc_process)'!$F$21+'MRS(calc_process)'!$F$22))</f>
        <v>0</v>
      </c>
      <c r="O21" s="110" t="str">
        <f>'MRS(input)'!$F$24</f>
        <v/>
      </c>
      <c r="P21" s="74" t="str">
        <f>'MRS(input)'!$F$25</f>
        <v/>
      </c>
      <c r="Q21" s="73" t="str">
        <f>'MRS(input)'!$F$26</f>
        <v/>
      </c>
      <c r="R21" s="88">
        <f t="shared" si="0"/>
        <v>0</v>
      </c>
      <c r="S21" s="89">
        <f t="shared" si="1"/>
        <v>0</v>
      </c>
      <c r="T21" s="90">
        <f t="shared" si="2"/>
        <v>0</v>
      </c>
    </row>
    <row r="22" spans="1:20" x14ac:dyDescent="0.15">
      <c r="A22" s="141"/>
      <c r="B22" s="14">
        <v>16</v>
      </c>
      <c r="C22" s="16"/>
      <c r="D22" s="70">
        <f>'MRS(input)'!$F$9</f>
        <v>0</v>
      </c>
      <c r="E22" s="71">
        <f>'MRS(input)'!$F$10</f>
        <v>0</v>
      </c>
      <c r="F22" s="72" t="str">
        <f>'MRS(input)'!$F$15</f>
        <v/>
      </c>
      <c r="G22" s="87">
        <f>'MRS(input)'!$F$16</f>
        <v>0</v>
      </c>
      <c r="H22" s="87">
        <f>'MRS(input)'!$F$17</f>
        <v>0</v>
      </c>
      <c r="I22" s="87" t="str">
        <f>'MRS(input)'!$F$18</f>
        <v/>
      </c>
      <c r="J22" s="106">
        <f>'MPS(input_separate)'!J22</f>
        <v>0</v>
      </c>
      <c r="K22" s="106">
        <f>'MPS(input_separate)'!K22</f>
        <v>0</v>
      </c>
      <c r="L22" s="107">
        <f>'MPS(input_separate)'!L22</f>
        <v>0</v>
      </c>
      <c r="M22" s="107">
        <f>'MPS(input_separate)'!M22</f>
        <v>0</v>
      </c>
      <c r="N22" s="71">
        <f>M22*((J22-K22+'MRS(calc_process)'!$F$21+'MRS(calc_process)'!$F$22)/(37-7+'MRS(calc_process)'!$F$21+'MRS(calc_process)'!$F$22))</f>
        <v>0</v>
      </c>
      <c r="O22" s="110" t="str">
        <f>'MRS(input)'!$F$24</f>
        <v/>
      </c>
      <c r="P22" s="74" t="str">
        <f>'MRS(input)'!$F$25</f>
        <v/>
      </c>
      <c r="Q22" s="73" t="str">
        <f>'MRS(input)'!$F$26</f>
        <v/>
      </c>
      <c r="R22" s="88">
        <f t="shared" si="0"/>
        <v>0</v>
      </c>
      <c r="S22" s="89">
        <f t="shared" si="1"/>
        <v>0</v>
      </c>
      <c r="T22" s="90">
        <f t="shared" si="2"/>
        <v>0</v>
      </c>
    </row>
    <row r="23" spans="1:20" x14ac:dyDescent="0.15">
      <c r="A23" s="141"/>
      <c r="B23" s="14">
        <v>17</v>
      </c>
      <c r="C23" s="16"/>
      <c r="D23" s="70">
        <f>'MRS(input)'!$F$9</f>
        <v>0</v>
      </c>
      <c r="E23" s="71">
        <f>'MRS(input)'!$F$10</f>
        <v>0</v>
      </c>
      <c r="F23" s="72" t="str">
        <f>'MRS(input)'!$F$15</f>
        <v/>
      </c>
      <c r="G23" s="87">
        <f>'MRS(input)'!$F$16</f>
        <v>0</v>
      </c>
      <c r="H23" s="87">
        <f>'MRS(input)'!$F$17</f>
        <v>0</v>
      </c>
      <c r="I23" s="87" t="str">
        <f>'MRS(input)'!$F$18</f>
        <v/>
      </c>
      <c r="J23" s="106">
        <f>'MPS(input_separate)'!J23</f>
        <v>0</v>
      </c>
      <c r="K23" s="106">
        <f>'MPS(input_separate)'!K23</f>
        <v>0</v>
      </c>
      <c r="L23" s="107">
        <f>'MPS(input_separate)'!L23</f>
        <v>0</v>
      </c>
      <c r="M23" s="107">
        <f>'MPS(input_separate)'!M23</f>
        <v>0</v>
      </c>
      <c r="N23" s="71">
        <f>M23*((J23-K23+'MRS(calc_process)'!$F$21+'MRS(calc_process)'!$F$22)/(37-7+'MRS(calc_process)'!$F$21+'MRS(calc_process)'!$F$22))</f>
        <v>0</v>
      </c>
      <c r="O23" s="110" t="str">
        <f>'MRS(input)'!$F$24</f>
        <v/>
      </c>
      <c r="P23" s="74" t="str">
        <f>'MRS(input)'!$F$25</f>
        <v/>
      </c>
      <c r="Q23" s="73" t="str">
        <f>'MRS(input)'!$F$26</f>
        <v/>
      </c>
      <c r="R23" s="88">
        <f t="shared" si="0"/>
        <v>0</v>
      </c>
      <c r="S23" s="89">
        <f t="shared" si="1"/>
        <v>0</v>
      </c>
      <c r="T23" s="90">
        <f t="shared" si="2"/>
        <v>0</v>
      </c>
    </row>
    <row r="24" spans="1:20" x14ac:dyDescent="0.15">
      <c r="A24" s="141"/>
      <c r="B24" s="14">
        <v>18</v>
      </c>
      <c r="C24" s="16"/>
      <c r="D24" s="70">
        <f>'MRS(input)'!$F$9</f>
        <v>0</v>
      </c>
      <c r="E24" s="71">
        <f>'MRS(input)'!$F$10</f>
        <v>0</v>
      </c>
      <c r="F24" s="72" t="str">
        <f>'MRS(input)'!$F$15</f>
        <v/>
      </c>
      <c r="G24" s="87">
        <f>'MRS(input)'!$F$16</f>
        <v>0</v>
      </c>
      <c r="H24" s="87">
        <f>'MRS(input)'!$F$17</f>
        <v>0</v>
      </c>
      <c r="I24" s="87" t="str">
        <f>'MRS(input)'!$F$18</f>
        <v/>
      </c>
      <c r="J24" s="106">
        <f>'MPS(input_separate)'!J24</f>
        <v>0</v>
      </c>
      <c r="K24" s="106">
        <f>'MPS(input_separate)'!K24</f>
        <v>0</v>
      </c>
      <c r="L24" s="107">
        <f>'MPS(input_separate)'!L24</f>
        <v>0</v>
      </c>
      <c r="M24" s="107">
        <f>'MPS(input_separate)'!M24</f>
        <v>0</v>
      </c>
      <c r="N24" s="71">
        <f>M24*((J24-K24+'MRS(calc_process)'!$F$21+'MRS(calc_process)'!$F$22)/(37-7+'MRS(calc_process)'!$F$21+'MRS(calc_process)'!$F$22))</f>
        <v>0</v>
      </c>
      <c r="O24" s="110" t="str">
        <f>'MRS(input)'!$F$24</f>
        <v/>
      </c>
      <c r="P24" s="74" t="str">
        <f>'MRS(input)'!$F$25</f>
        <v/>
      </c>
      <c r="Q24" s="73" t="str">
        <f>'MRS(input)'!$F$26</f>
        <v/>
      </c>
      <c r="R24" s="88">
        <f t="shared" si="0"/>
        <v>0</v>
      </c>
      <c r="S24" s="89">
        <f t="shared" si="1"/>
        <v>0</v>
      </c>
      <c r="T24" s="90">
        <f t="shared" si="2"/>
        <v>0</v>
      </c>
    </row>
    <row r="25" spans="1:20" x14ac:dyDescent="0.15">
      <c r="A25" s="141"/>
      <c r="B25" s="14">
        <v>19</v>
      </c>
      <c r="C25" s="16"/>
      <c r="D25" s="70">
        <f>'MRS(input)'!$F$9</f>
        <v>0</v>
      </c>
      <c r="E25" s="71">
        <f>'MRS(input)'!$F$10</f>
        <v>0</v>
      </c>
      <c r="F25" s="72" t="str">
        <f>'MRS(input)'!$F$15</f>
        <v/>
      </c>
      <c r="G25" s="87">
        <f>'MRS(input)'!$F$16</f>
        <v>0</v>
      </c>
      <c r="H25" s="87">
        <f>'MRS(input)'!$F$17</f>
        <v>0</v>
      </c>
      <c r="I25" s="87" t="str">
        <f>'MRS(input)'!$F$18</f>
        <v/>
      </c>
      <c r="J25" s="106">
        <f>'MPS(input_separate)'!J25</f>
        <v>0</v>
      </c>
      <c r="K25" s="106">
        <f>'MPS(input_separate)'!K25</f>
        <v>0</v>
      </c>
      <c r="L25" s="107">
        <f>'MPS(input_separate)'!L25</f>
        <v>0</v>
      </c>
      <c r="M25" s="107">
        <f>'MPS(input_separate)'!M25</f>
        <v>0</v>
      </c>
      <c r="N25" s="71">
        <f>M25*((J25-K25+'MRS(calc_process)'!$F$21+'MRS(calc_process)'!$F$22)/(37-7+'MRS(calc_process)'!$F$21+'MRS(calc_process)'!$F$22))</f>
        <v>0</v>
      </c>
      <c r="O25" s="110" t="str">
        <f>'MRS(input)'!$F$24</f>
        <v/>
      </c>
      <c r="P25" s="74" t="str">
        <f>'MRS(input)'!$F$25</f>
        <v/>
      </c>
      <c r="Q25" s="73" t="str">
        <f>'MRS(input)'!$F$26</f>
        <v/>
      </c>
      <c r="R25" s="88">
        <f t="shared" si="0"/>
        <v>0</v>
      </c>
      <c r="S25" s="89">
        <f t="shared" si="1"/>
        <v>0</v>
      </c>
      <c r="T25" s="90">
        <f t="shared" si="2"/>
        <v>0</v>
      </c>
    </row>
    <row r="26" spans="1:20" x14ac:dyDescent="0.15">
      <c r="A26" s="141"/>
      <c r="B26" s="14">
        <v>20</v>
      </c>
      <c r="C26" s="16"/>
      <c r="D26" s="70">
        <f>'MRS(input)'!$F$9</f>
        <v>0</v>
      </c>
      <c r="E26" s="71">
        <f>'MRS(input)'!$F$10</f>
        <v>0</v>
      </c>
      <c r="F26" s="72" t="str">
        <f>'MRS(input)'!$F$15</f>
        <v/>
      </c>
      <c r="G26" s="87">
        <f>'MRS(input)'!$F$16</f>
        <v>0</v>
      </c>
      <c r="H26" s="87">
        <f>'MRS(input)'!$F$17</f>
        <v>0</v>
      </c>
      <c r="I26" s="87" t="str">
        <f>'MRS(input)'!$F$18</f>
        <v/>
      </c>
      <c r="J26" s="106">
        <f>'MPS(input_separate)'!J26</f>
        <v>0</v>
      </c>
      <c r="K26" s="106">
        <f>'MPS(input_separate)'!K26</f>
        <v>0</v>
      </c>
      <c r="L26" s="107">
        <f>'MPS(input_separate)'!L26</f>
        <v>0</v>
      </c>
      <c r="M26" s="107">
        <f>'MPS(input_separate)'!M26</f>
        <v>0</v>
      </c>
      <c r="N26" s="71">
        <f>M26*((J26-K26+'MRS(calc_process)'!$F$21+'MRS(calc_process)'!$F$22)/(37-7+'MRS(calc_process)'!$F$21+'MRS(calc_process)'!$F$22))</f>
        <v>0</v>
      </c>
      <c r="O26" s="110" t="str">
        <f>'MRS(input)'!$F$24</f>
        <v/>
      </c>
      <c r="P26" s="74" t="str">
        <f>'MRS(input)'!$F$25</f>
        <v/>
      </c>
      <c r="Q26" s="73" t="str">
        <f>'MRS(input)'!$F$26</f>
        <v/>
      </c>
      <c r="R26" s="88">
        <f t="shared" si="0"/>
        <v>0</v>
      </c>
      <c r="S26" s="89">
        <f>IF(ISERROR(C26*SMALL(F26:I26,COUNTIF(F26:I26,0)+1)),0,(C26*SMALL(F26:I26,COUNTIF(F26:I26,0)+1)))</f>
        <v>0</v>
      </c>
      <c r="T26" s="90">
        <f t="shared" si="2"/>
        <v>0</v>
      </c>
    </row>
    <row r="27" spans="1:20" ht="15" x14ac:dyDescent="0.15">
      <c r="A27" s="141"/>
      <c r="B27" s="75" t="s">
        <v>50</v>
      </c>
      <c r="C27" s="76" t="s">
        <v>25</v>
      </c>
      <c r="D27" s="76" t="s">
        <v>25</v>
      </c>
      <c r="E27" s="76" t="s">
        <v>25</v>
      </c>
      <c r="F27" s="76" t="s">
        <v>25</v>
      </c>
      <c r="G27" s="76" t="s">
        <v>25</v>
      </c>
      <c r="H27" s="76" t="s">
        <v>25</v>
      </c>
      <c r="I27" s="76" t="s">
        <v>25</v>
      </c>
      <c r="J27" s="76" t="s">
        <v>25</v>
      </c>
      <c r="K27" s="76" t="s">
        <v>25</v>
      </c>
      <c r="L27" s="76" t="s">
        <v>25</v>
      </c>
      <c r="M27" s="76" t="s">
        <v>25</v>
      </c>
      <c r="N27" s="76" t="s">
        <v>25</v>
      </c>
      <c r="O27" s="76" t="s">
        <v>25</v>
      </c>
      <c r="P27" s="76" t="s">
        <v>25</v>
      </c>
      <c r="Q27" s="76" t="s">
        <v>25</v>
      </c>
      <c r="R27" s="91">
        <f>SUMIF(R7:R26,"&gt;0",R7:R26)</f>
        <v>0</v>
      </c>
      <c r="S27" s="91">
        <f>SUMIF(S7:S26,"&gt;0",S7:S26)</f>
        <v>0</v>
      </c>
      <c r="T27" s="91">
        <f>SUMIF(T7:T26,"&gt;0",T7:T26)</f>
        <v>0</v>
      </c>
    </row>
  </sheetData>
  <sheetProtection password="C763" sheet="1" objects="1" scenarios="1" formatCells="0" formatRows="0"/>
  <mergeCells count="4">
    <mergeCell ref="C3:E3"/>
    <mergeCell ref="R3:T3"/>
    <mergeCell ref="A7:A27"/>
    <mergeCell ref="F3:Q3"/>
  </mergeCells>
  <phoneticPr fontId="3"/>
  <pageMargins left="0.70866141732283472" right="0.70866141732283472" top="0.74803149606299213" bottom="0.74803149606299213" header="0.31496062992125984" footer="0.31496062992125984"/>
  <pageSetup paperSize="9" scale="4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23"/>
  <sheetViews>
    <sheetView showGridLines="0" view="pageBreakPreview" zoomScale="80" zoomScaleNormal="100" zoomScaleSheetLayoutView="80" workbookViewId="0"/>
  </sheetViews>
  <sheetFormatPr defaultColWidth="9" defaultRowHeight="14.25" x14ac:dyDescent="0.15"/>
  <cols>
    <col min="1" max="4" width="3.625" style="1" customWidth="1"/>
    <col min="5" max="5" width="47.125" style="1" customWidth="1"/>
    <col min="6" max="7" width="12.625" style="1" customWidth="1"/>
    <col min="8" max="8" width="14.625" style="1" customWidth="1"/>
    <col min="9" max="9" width="9" style="8"/>
    <col min="10" max="16384" width="9" style="1"/>
  </cols>
  <sheetData>
    <row r="1" spans="1:9" x14ac:dyDescent="0.15">
      <c r="I1" s="2" t="str">
        <f>'MPS(input)'!K1</f>
        <v>Monitoring Spreadsheet: JCM_TH_AM003_ver01.0</v>
      </c>
    </row>
    <row r="2" spans="1:9" x14ac:dyDescent="0.15">
      <c r="I2" s="2" t="str">
        <f>'MPS(input)'!K2</f>
        <v>Reference Number:</v>
      </c>
    </row>
    <row r="3" spans="1:9" ht="27.75" customHeight="1" x14ac:dyDescent="0.15">
      <c r="A3" s="142" t="s">
        <v>159</v>
      </c>
      <c r="B3" s="142"/>
      <c r="C3" s="142"/>
      <c r="D3" s="142"/>
      <c r="E3" s="142"/>
      <c r="F3" s="142"/>
      <c r="G3" s="142"/>
      <c r="H3" s="142"/>
      <c r="I3" s="142"/>
    </row>
    <row r="4" spans="1:9" ht="11.25" customHeight="1" x14ac:dyDescent="0.15"/>
    <row r="5" spans="1:9" ht="18.75" customHeight="1" thickBot="1" x14ac:dyDescent="0.2">
      <c r="A5" s="27" t="s">
        <v>11</v>
      </c>
      <c r="B5" s="18"/>
      <c r="C5" s="18"/>
      <c r="D5" s="18"/>
      <c r="E5" s="17"/>
      <c r="F5" s="19" t="s">
        <v>12</v>
      </c>
      <c r="G5" s="80" t="s">
        <v>13</v>
      </c>
      <c r="H5" s="19" t="s">
        <v>14</v>
      </c>
      <c r="I5" s="20" t="s">
        <v>15</v>
      </c>
    </row>
    <row r="6" spans="1:9" ht="18.75" customHeight="1" thickBot="1" x14ac:dyDescent="0.2">
      <c r="A6" s="28"/>
      <c r="B6" s="21" t="s">
        <v>130</v>
      </c>
      <c r="C6" s="21"/>
      <c r="D6" s="21"/>
      <c r="E6" s="21"/>
      <c r="F6" s="78" t="s">
        <v>149</v>
      </c>
      <c r="G6" s="92">
        <f>G8-G11</f>
        <v>0</v>
      </c>
      <c r="H6" s="79" t="s">
        <v>131</v>
      </c>
      <c r="I6" s="23" t="s">
        <v>132</v>
      </c>
    </row>
    <row r="7" spans="1:9" ht="18.75" customHeight="1" thickBot="1" x14ac:dyDescent="0.2">
      <c r="A7" s="27" t="s">
        <v>53</v>
      </c>
      <c r="B7" s="17"/>
      <c r="C7" s="18"/>
      <c r="D7" s="19"/>
      <c r="E7" s="19"/>
      <c r="F7" s="19"/>
      <c r="G7" s="81"/>
      <c r="H7" s="17"/>
      <c r="I7" s="19"/>
    </row>
    <row r="8" spans="1:9" ht="18.75" customHeight="1" thickBot="1" x14ac:dyDescent="0.2">
      <c r="A8" s="29"/>
      <c r="B8" s="32" t="s">
        <v>133</v>
      </c>
      <c r="C8" s="21"/>
      <c r="D8" s="21"/>
      <c r="E8" s="21"/>
      <c r="F8" s="78" t="s">
        <v>149</v>
      </c>
      <c r="G8" s="92">
        <f>G9</f>
        <v>0</v>
      </c>
      <c r="H8" s="79" t="s">
        <v>131</v>
      </c>
      <c r="I8" s="22" t="s">
        <v>134</v>
      </c>
    </row>
    <row r="9" spans="1:9" ht="18.75" customHeight="1" x14ac:dyDescent="0.15">
      <c r="A9" s="28"/>
      <c r="B9" s="31"/>
      <c r="C9" s="24" t="s">
        <v>133</v>
      </c>
      <c r="D9" s="24"/>
      <c r="E9" s="24"/>
      <c r="F9" s="22" t="s">
        <v>16</v>
      </c>
      <c r="G9" s="93">
        <f>'MRS(input_separate)'!R27</f>
        <v>0</v>
      </c>
      <c r="H9" s="22" t="s">
        <v>131</v>
      </c>
      <c r="I9" s="22" t="s">
        <v>134</v>
      </c>
    </row>
    <row r="10" spans="1:9" ht="18.75" customHeight="1" thickBot="1" x14ac:dyDescent="0.2">
      <c r="A10" s="27" t="s">
        <v>54</v>
      </c>
      <c r="B10" s="18"/>
      <c r="C10" s="18"/>
      <c r="D10" s="18"/>
      <c r="E10" s="17"/>
      <c r="F10" s="19"/>
      <c r="G10" s="27"/>
      <c r="H10" s="17"/>
      <c r="I10" s="19"/>
    </row>
    <row r="11" spans="1:9" ht="18.75" customHeight="1" thickBot="1" x14ac:dyDescent="0.2">
      <c r="A11" s="29"/>
      <c r="B11" s="30" t="s">
        <v>135</v>
      </c>
      <c r="C11" s="25"/>
      <c r="D11" s="25"/>
      <c r="E11" s="25"/>
      <c r="F11" s="82" t="s">
        <v>149</v>
      </c>
      <c r="G11" s="92">
        <f>G12</f>
        <v>0</v>
      </c>
      <c r="H11" s="83" t="s">
        <v>136</v>
      </c>
      <c r="I11" s="26" t="s">
        <v>137</v>
      </c>
    </row>
    <row r="12" spans="1:9" ht="18.75" customHeight="1" x14ac:dyDescent="0.15">
      <c r="A12" s="28"/>
      <c r="B12" s="31"/>
      <c r="C12" s="24" t="s">
        <v>138</v>
      </c>
      <c r="D12" s="24"/>
      <c r="E12" s="24"/>
      <c r="F12" s="26" t="s">
        <v>16</v>
      </c>
      <c r="G12" s="93">
        <f>'MRS(input_separate)'!S27</f>
        <v>0</v>
      </c>
      <c r="H12" s="26" t="s">
        <v>136</v>
      </c>
      <c r="I12" s="26" t="s">
        <v>137</v>
      </c>
    </row>
    <row r="13" spans="1:9" x14ac:dyDescent="0.15">
      <c r="A13" s="9"/>
      <c r="B13" s="9"/>
      <c r="C13" s="9"/>
      <c r="D13" s="9"/>
      <c r="E13" s="9"/>
      <c r="F13" s="10"/>
      <c r="G13" s="11"/>
      <c r="H13" s="11"/>
      <c r="I13" s="12"/>
    </row>
    <row r="14" spans="1:9" ht="21.75" customHeight="1" x14ac:dyDescent="0.15">
      <c r="E14" s="9" t="s">
        <v>19</v>
      </c>
      <c r="F14" s="7"/>
    </row>
    <row r="15" spans="1:9" ht="21.75" customHeight="1" x14ac:dyDescent="0.15">
      <c r="E15" s="11" t="s">
        <v>154</v>
      </c>
      <c r="F15" s="7"/>
    </row>
    <row r="16" spans="1:9" ht="21.75" customHeight="1" x14ac:dyDescent="0.15">
      <c r="E16" s="94" t="s">
        <v>150</v>
      </c>
      <c r="F16" s="95">
        <v>5.59</v>
      </c>
      <c r="G16" s="95" t="s">
        <v>25</v>
      </c>
      <c r="H16" s="12"/>
    </row>
    <row r="17" spans="5:8" ht="21.75" customHeight="1" x14ac:dyDescent="0.15">
      <c r="E17" s="94" t="s">
        <v>151</v>
      </c>
      <c r="F17" s="96">
        <v>5.69</v>
      </c>
      <c r="G17" s="95" t="s">
        <v>4</v>
      </c>
      <c r="H17" s="12"/>
    </row>
    <row r="18" spans="5:8" ht="21.75" customHeight="1" x14ac:dyDescent="0.15">
      <c r="E18" s="94" t="s">
        <v>152</v>
      </c>
      <c r="F18" s="95">
        <v>5.85</v>
      </c>
      <c r="G18" s="95" t="s">
        <v>25</v>
      </c>
      <c r="H18" s="12"/>
    </row>
    <row r="19" spans="5:8" ht="21.75" customHeight="1" x14ac:dyDescent="0.15">
      <c r="E19" s="94" t="s">
        <v>153</v>
      </c>
      <c r="F19" s="96">
        <v>6.06</v>
      </c>
      <c r="G19" s="95" t="s">
        <v>4</v>
      </c>
      <c r="H19" s="12"/>
    </row>
    <row r="20" spans="5:8" ht="21.75" customHeight="1" x14ac:dyDescent="0.15">
      <c r="E20" s="13"/>
      <c r="F20" s="13"/>
      <c r="G20" s="9"/>
      <c r="H20" s="9"/>
    </row>
    <row r="21" spans="5:8" ht="21.75" customHeight="1" x14ac:dyDescent="0.15">
      <c r="E21" s="97" t="s">
        <v>139</v>
      </c>
      <c r="F21" s="95">
        <v>1.5</v>
      </c>
      <c r="G21" s="98" t="s">
        <v>3</v>
      </c>
      <c r="H21" s="9"/>
    </row>
    <row r="22" spans="5:8" ht="21.75" customHeight="1" x14ac:dyDescent="0.15">
      <c r="E22" s="97" t="s">
        <v>140</v>
      </c>
      <c r="F22" s="95">
        <v>1.5</v>
      </c>
      <c r="G22" s="98" t="s">
        <v>3</v>
      </c>
      <c r="H22" s="9"/>
    </row>
    <row r="23" spans="5:8" ht="21.75" customHeight="1" x14ac:dyDescent="0.15">
      <c r="E23" s="13"/>
      <c r="F23" s="13"/>
      <c r="G23" s="9"/>
      <c r="H23" s="9"/>
    </row>
  </sheetData>
  <sheetProtection password="C763" sheet="1" objects="1" scenarios="1"/>
  <mergeCells count="1">
    <mergeCell ref="A3:I3"/>
  </mergeCells>
  <phoneticPr fontId="3"/>
  <pageMargins left="0.70866141732283472" right="0.70866141732283472" top="0.74803149606299213" bottom="0.74803149606299213" header="0.31496062992125984" footer="0.31496062992125984"/>
  <pageSetup paperSize="9" scale="80"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MPS(input)</vt:lpstr>
      <vt:lpstr>MPS(input_separate)</vt:lpstr>
      <vt:lpstr>MPS(calc_process)</vt:lpstr>
      <vt:lpstr>MSS</vt:lpstr>
      <vt:lpstr>MRS(input)</vt:lpstr>
      <vt:lpstr>MRS(input_separate)</vt:lpstr>
      <vt:lpstr>MRS(calc_process)</vt:lpstr>
      <vt:lpstr>COP</vt:lpstr>
      <vt:lpstr>'MPS(calc_process)'!Print_Area</vt:lpstr>
      <vt:lpstr>'MPS(input)'!Print_Area</vt:lpstr>
      <vt:lpstr>'MRS(calc_process)'!Print_Area</vt:lpstr>
      <vt:lpstr>'MRS(input)'!Print_Area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2017-08-28T12:56:12Z</cp:lastPrinted>
  <dcterms:created xsi:type="dcterms:W3CDTF">2016-01-26T02:23:56Z</dcterms:created>
  <dcterms:modified xsi:type="dcterms:W3CDTF">2017-08-28T13:05:35Z</dcterms:modified>
</cp:coreProperties>
</file>