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660" yWindow="0" windowWidth="20715" windowHeight="12315" tabRatio="688"/>
  </bookViews>
  <sheets>
    <sheet name="MPS(input)" sheetId="1" r:id="rId1"/>
    <sheet name="MPS(input_separate)" sheetId="6" r:id="rId2"/>
    <sheet name="MPS(calc_process)" sheetId="2" r:id="rId3"/>
    <sheet name="MSS" sheetId="7" r:id="rId4"/>
    <sheet name="MRS(input)" sheetId="8" r:id="rId5"/>
    <sheet name="MRS(input_separate)" sheetId="9" r:id="rId6"/>
    <sheet name="MRS(calc_process)" sheetId="10" r:id="rId7"/>
  </sheets>
  <definedNames>
    <definedName name="_xlnm.Print_Area" localSheetId="2">'MPS(calc_process)'!$A$1:$I$21</definedName>
    <definedName name="_xlnm.Print_Area" localSheetId="0">'MPS(input)'!$A$1:$K$36</definedName>
    <definedName name="_xlnm.Print_Area" localSheetId="6">'MRS(calc_process)'!$A$1:$I$21</definedName>
    <definedName name="_xlnm.Print_Area" localSheetId="4">'MRS(input)'!$A$1:$L$36</definedName>
    <definedName name="Z_B2660EC6_48E8_44CA_972A_E2556BB968F0_.wvu.PrintArea" localSheetId="2" hidden="1">'MPS(calc_process)'!$A$1:$I$21</definedName>
    <definedName name="Z_B2660EC6_48E8_44CA_972A_E2556BB968F0_.wvu.PrintArea" localSheetId="0" hidden="1">'MPS(input)'!$A$1:$K$36</definedName>
    <definedName name="Z_B2660EC6_48E8_44CA_972A_E2556BB968F0_.wvu.PrintArea" localSheetId="6" hidden="1">'MRS(calc_process)'!$A$1:$I$21</definedName>
    <definedName name="Z_B2660EC6_48E8_44CA_972A_E2556BB968F0_.wvu.PrintArea" localSheetId="4" hidden="1">'MRS(input)'!$A$1:$L$36</definedName>
    <definedName name="Z_D0CDC236_ABDA_4432_BA8D_8D1597712156_.wvu.PrintArea" localSheetId="2" hidden="1">'MPS(calc_process)'!$A$1:$I$21</definedName>
    <definedName name="Z_D0CDC236_ABDA_4432_BA8D_8D1597712156_.wvu.PrintArea" localSheetId="0" hidden="1">'MPS(input)'!$A$1:$K$36</definedName>
    <definedName name="Z_D0CDC236_ABDA_4432_BA8D_8D1597712156_.wvu.PrintArea" localSheetId="6" hidden="1">'MRS(calc_process)'!$A$1:$I$21</definedName>
    <definedName name="Z_D0CDC236_ABDA_4432_BA8D_8D1597712156_.wvu.PrintArea" localSheetId="4" hidden="1">'MRS(input)'!$A$1:$L$36</definedName>
    <definedName name="Z_D273F3A6_8152_4679_92B0_E1E5F788BD2C_.wvu.PrintArea" localSheetId="2" hidden="1">'MPS(calc_process)'!$A$1:$I$21</definedName>
    <definedName name="Z_D273F3A6_8152_4679_92B0_E1E5F788BD2C_.wvu.PrintArea" localSheetId="0" hidden="1">'MPS(input)'!$A$1:$K$36</definedName>
    <definedName name="Z_D273F3A6_8152_4679_92B0_E1E5F788BD2C_.wvu.PrintArea" localSheetId="6" hidden="1">'MRS(calc_process)'!$A$1:$I$21</definedName>
    <definedName name="Z_D273F3A6_8152_4679_92B0_E1E5F788BD2C_.wvu.PrintArea" localSheetId="4" hidden="1">'MRS(input)'!$A$1:$L$36</definedName>
  </definedNames>
  <calcPr calcId="124519"/>
</workbook>
</file>

<file path=xl/calcChain.xml><?xml version="1.0" encoding="utf-8"?>
<calcChain xmlns="http://schemas.openxmlformats.org/spreadsheetml/2006/main">
  <c r="K27" i="8"/>
  <c r="K19" l="1"/>
  <c r="K17"/>
  <c r="F19" l="1"/>
  <c r="J8" i="9" s="1"/>
  <c r="F18" i="8"/>
  <c r="I9" i="9" s="1"/>
  <c r="I7" i="6"/>
  <c r="J9"/>
  <c r="I9"/>
  <c r="J10"/>
  <c r="I10"/>
  <c r="J11"/>
  <c r="I11"/>
  <c r="J12"/>
  <c r="I12"/>
  <c r="J13"/>
  <c r="I13"/>
  <c r="J14"/>
  <c r="I14"/>
  <c r="J15"/>
  <c r="I15"/>
  <c r="J16"/>
  <c r="I16"/>
  <c r="J17"/>
  <c r="I17"/>
  <c r="J18"/>
  <c r="I18"/>
  <c r="J19"/>
  <c r="I19"/>
  <c r="J20"/>
  <c r="I20"/>
  <c r="J21"/>
  <c r="I21"/>
  <c r="J22"/>
  <c r="I22"/>
  <c r="J23"/>
  <c r="I23"/>
  <c r="J24"/>
  <c r="I24"/>
  <c r="J25"/>
  <c r="I25"/>
  <c r="J26"/>
  <c r="I26"/>
  <c r="J8"/>
  <c r="I8"/>
  <c r="J7"/>
  <c r="K16" i="8"/>
  <c r="K18"/>
  <c r="K20"/>
  <c r="K21"/>
  <c r="K22"/>
  <c r="K23"/>
  <c r="K24"/>
  <c r="K25"/>
  <c r="K26"/>
  <c r="K15"/>
  <c r="H27"/>
  <c r="H26"/>
  <c r="H25"/>
  <c r="H24"/>
  <c r="H23"/>
  <c r="H22"/>
  <c r="H21"/>
  <c r="H20"/>
  <c r="H18"/>
  <c r="H17"/>
  <c r="H16"/>
  <c r="H15"/>
  <c r="F20"/>
  <c r="F21"/>
  <c r="F22"/>
  <c r="F23"/>
  <c r="F24"/>
  <c r="F25"/>
  <c r="P25" i="9" s="1"/>
  <c r="F26" i="8"/>
  <c r="F27"/>
  <c r="R24" i="9" s="1"/>
  <c r="F15" i="8"/>
  <c r="F24" i="9" s="1"/>
  <c r="L7"/>
  <c r="M7"/>
  <c r="N7"/>
  <c r="L8"/>
  <c r="M8"/>
  <c r="N8"/>
  <c r="L9"/>
  <c r="M9"/>
  <c r="N9"/>
  <c r="L10"/>
  <c r="M10"/>
  <c r="N10"/>
  <c r="O10" s="1"/>
  <c r="L11"/>
  <c r="M11"/>
  <c r="N11"/>
  <c r="L12"/>
  <c r="M12"/>
  <c r="N12"/>
  <c r="L13"/>
  <c r="M13"/>
  <c r="N13"/>
  <c r="L14"/>
  <c r="M14"/>
  <c r="N14"/>
  <c r="O14" s="1"/>
  <c r="L15"/>
  <c r="M15"/>
  <c r="N15"/>
  <c r="L16"/>
  <c r="M16"/>
  <c r="N16"/>
  <c r="L17"/>
  <c r="M17"/>
  <c r="N17"/>
  <c r="L18"/>
  <c r="M18"/>
  <c r="N18"/>
  <c r="O18" s="1"/>
  <c r="L19"/>
  <c r="M19"/>
  <c r="N19"/>
  <c r="L20"/>
  <c r="M20"/>
  <c r="N20"/>
  <c r="L21"/>
  <c r="M21"/>
  <c r="N21"/>
  <c r="L22"/>
  <c r="M22"/>
  <c r="N22"/>
  <c r="O22" s="1"/>
  <c r="L23"/>
  <c r="M23"/>
  <c r="N23"/>
  <c r="L24"/>
  <c r="M24"/>
  <c r="N24"/>
  <c r="L25"/>
  <c r="M25"/>
  <c r="N25"/>
  <c r="L26"/>
  <c r="M26"/>
  <c r="N26"/>
  <c r="O26" s="1"/>
  <c r="K8"/>
  <c r="O8" s="1"/>
  <c r="K9"/>
  <c r="K10"/>
  <c r="K11"/>
  <c r="O11" s="1"/>
  <c r="K12"/>
  <c r="K13"/>
  <c r="K14"/>
  <c r="K15"/>
  <c r="K16"/>
  <c r="O16" s="1"/>
  <c r="K17"/>
  <c r="K18"/>
  <c r="K19"/>
  <c r="O19" s="1"/>
  <c r="K20"/>
  <c r="K21"/>
  <c r="K22"/>
  <c r="K23"/>
  <c r="K24"/>
  <c r="O24" s="1"/>
  <c r="K25"/>
  <c r="K26"/>
  <c r="K7"/>
  <c r="I2" i="10"/>
  <c r="I1"/>
  <c r="U2" i="9"/>
  <c r="U1"/>
  <c r="L2" i="8"/>
  <c r="L1"/>
  <c r="R26" i="9"/>
  <c r="Q26"/>
  <c r="P26"/>
  <c r="E26"/>
  <c r="D26"/>
  <c r="Q25"/>
  <c r="E25"/>
  <c r="D25"/>
  <c r="Q24"/>
  <c r="E24"/>
  <c r="D24"/>
  <c r="Q23"/>
  <c r="O23"/>
  <c r="E23"/>
  <c r="D23"/>
  <c r="R22"/>
  <c r="Q22"/>
  <c r="F22"/>
  <c r="E22"/>
  <c r="D22"/>
  <c r="Q21"/>
  <c r="E21"/>
  <c r="D21"/>
  <c r="Q20"/>
  <c r="O20"/>
  <c r="E20"/>
  <c r="D20"/>
  <c r="R19"/>
  <c r="Q19"/>
  <c r="F19"/>
  <c r="E19"/>
  <c r="D19"/>
  <c r="R18"/>
  <c r="Q18"/>
  <c r="P18"/>
  <c r="E18"/>
  <c r="D18"/>
  <c r="Q17"/>
  <c r="E17"/>
  <c r="D17"/>
  <c r="Q16"/>
  <c r="E16"/>
  <c r="D16"/>
  <c r="Q15"/>
  <c r="O15"/>
  <c r="E15"/>
  <c r="D15"/>
  <c r="R14"/>
  <c r="Q14"/>
  <c r="F14"/>
  <c r="E14"/>
  <c r="D14"/>
  <c r="Q13"/>
  <c r="E13"/>
  <c r="D13"/>
  <c r="Q12"/>
  <c r="O12"/>
  <c r="E12"/>
  <c r="D12"/>
  <c r="R11"/>
  <c r="Q11"/>
  <c r="F11"/>
  <c r="E11"/>
  <c r="D11"/>
  <c r="R10"/>
  <c r="Q10"/>
  <c r="P10"/>
  <c r="E10"/>
  <c r="D10"/>
  <c r="Q9"/>
  <c r="E9"/>
  <c r="D9"/>
  <c r="Q8"/>
  <c r="E8"/>
  <c r="D8"/>
  <c r="R7"/>
  <c r="Q7"/>
  <c r="O7"/>
  <c r="E7"/>
  <c r="D7"/>
  <c r="F17" i="8"/>
  <c r="H18" i="9" s="1"/>
  <c r="C2" i="7"/>
  <c r="C1"/>
  <c r="I2" i="2"/>
  <c r="U1" i="6"/>
  <c r="U2"/>
  <c r="E16" i="1"/>
  <c r="G23" i="6" s="1"/>
  <c r="R14"/>
  <c r="P12"/>
  <c r="O11"/>
  <c r="F26"/>
  <c r="F25"/>
  <c r="F24"/>
  <c r="F23"/>
  <c r="F22"/>
  <c r="F21"/>
  <c r="F20"/>
  <c r="F19"/>
  <c r="F18"/>
  <c r="F17"/>
  <c r="F16"/>
  <c r="F15"/>
  <c r="F14"/>
  <c r="F13"/>
  <c r="F12"/>
  <c r="F11"/>
  <c r="F10"/>
  <c r="F9"/>
  <c r="F8"/>
  <c r="F7"/>
  <c r="Q26"/>
  <c r="Q25"/>
  <c r="Q24"/>
  <c r="Q23"/>
  <c r="Q22"/>
  <c r="Q21"/>
  <c r="Q20"/>
  <c r="Q19"/>
  <c r="Q18"/>
  <c r="Q17"/>
  <c r="Q16"/>
  <c r="Q15"/>
  <c r="Q14"/>
  <c r="Q13"/>
  <c r="Q12"/>
  <c r="Q11"/>
  <c r="Q10"/>
  <c r="Q9"/>
  <c r="Q8"/>
  <c r="Q7"/>
  <c r="R26"/>
  <c r="R25"/>
  <c r="R24"/>
  <c r="R23"/>
  <c r="R22"/>
  <c r="R21"/>
  <c r="R20"/>
  <c r="R19"/>
  <c r="R18"/>
  <c r="R17"/>
  <c r="R16"/>
  <c r="R15"/>
  <c r="R13"/>
  <c r="R12"/>
  <c r="R11"/>
  <c r="R10"/>
  <c r="R9"/>
  <c r="R8"/>
  <c r="R7"/>
  <c r="P26"/>
  <c r="P25"/>
  <c r="P24"/>
  <c r="P23"/>
  <c r="P22"/>
  <c r="P21"/>
  <c r="P20"/>
  <c r="P19"/>
  <c r="P18"/>
  <c r="P17"/>
  <c r="P16"/>
  <c r="P15"/>
  <c r="P14"/>
  <c r="P13"/>
  <c r="P11"/>
  <c r="P10"/>
  <c r="P9"/>
  <c r="P8"/>
  <c r="P7"/>
  <c r="O26"/>
  <c r="O25"/>
  <c r="O24"/>
  <c r="O23"/>
  <c r="O22"/>
  <c r="O21"/>
  <c r="O20"/>
  <c r="O19"/>
  <c r="O18"/>
  <c r="S18" s="1"/>
  <c r="O17"/>
  <c r="O16"/>
  <c r="O15"/>
  <c r="O14"/>
  <c r="O13"/>
  <c r="O12"/>
  <c r="O10"/>
  <c r="O9"/>
  <c r="O8"/>
  <c r="O7"/>
  <c r="E26"/>
  <c r="E25"/>
  <c r="E24"/>
  <c r="E23"/>
  <c r="E22"/>
  <c r="E21"/>
  <c r="E20"/>
  <c r="E19"/>
  <c r="E18"/>
  <c r="E17"/>
  <c r="E16"/>
  <c r="E15"/>
  <c r="E14"/>
  <c r="E13"/>
  <c r="E12"/>
  <c r="E11"/>
  <c r="E10"/>
  <c r="E9"/>
  <c r="E8"/>
  <c r="E7"/>
  <c r="D26"/>
  <c r="D25"/>
  <c r="D24"/>
  <c r="D23"/>
  <c r="D22"/>
  <c r="D21"/>
  <c r="D20"/>
  <c r="D19"/>
  <c r="D18"/>
  <c r="D17"/>
  <c r="D16"/>
  <c r="D15"/>
  <c r="D14"/>
  <c r="D13"/>
  <c r="D12"/>
  <c r="D11"/>
  <c r="D10"/>
  <c r="D9"/>
  <c r="D8"/>
  <c r="D7"/>
  <c r="E17" i="1"/>
  <c r="H26" i="6" s="1"/>
  <c r="H11"/>
  <c r="H20"/>
  <c r="H13"/>
  <c r="H24"/>
  <c r="H9"/>
  <c r="H18"/>
  <c r="H14"/>
  <c r="H23"/>
  <c r="H16"/>
  <c r="H8"/>
  <c r="G7"/>
  <c r="G25"/>
  <c r="G21"/>
  <c r="G18"/>
  <c r="G12"/>
  <c r="I1" i="2"/>
  <c r="P14" i="9" l="1"/>
  <c r="P22"/>
  <c r="O25"/>
  <c r="O21"/>
  <c r="O17"/>
  <c r="O13"/>
  <c r="O9"/>
  <c r="P7"/>
  <c r="P12"/>
  <c r="P13"/>
  <c r="P15"/>
  <c r="P20"/>
  <c r="P21"/>
  <c r="P23"/>
  <c r="J12"/>
  <c r="F7"/>
  <c r="P8"/>
  <c r="P9"/>
  <c r="F10"/>
  <c r="P11"/>
  <c r="F15"/>
  <c r="R15"/>
  <c r="P16"/>
  <c r="P17"/>
  <c r="F18"/>
  <c r="P19"/>
  <c r="F23"/>
  <c r="R23"/>
  <c r="P24"/>
  <c r="F26"/>
  <c r="H8"/>
  <c r="H19"/>
  <c r="H11"/>
  <c r="H25"/>
  <c r="H17"/>
  <c r="H9"/>
  <c r="H10"/>
  <c r="G14" i="6"/>
  <c r="S14" s="1"/>
  <c r="G10"/>
  <c r="G13"/>
  <c r="T13" s="1"/>
  <c r="G17"/>
  <c r="G24"/>
  <c r="S24" s="1"/>
  <c r="H20" i="9"/>
  <c r="H12"/>
  <c r="H26"/>
  <c r="H24"/>
  <c r="H7"/>
  <c r="G11" i="6"/>
  <c r="S11" s="1"/>
  <c r="G8"/>
  <c r="S8" s="1"/>
  <c r="H17"/>
  <c r="H16" i="9"/>
  <c r="H22"/>
  <c r="F9"/>
  <c r="R9"/>
  <c r="F13"/>
  <c r="R13"/>
  <c r="F17"/>
  <c r="R17"/>
  <c r="F21"/>
  <c r="R21"/>
  <c r="F25"/>
  <c r="R25"/>
  <c r="S23" i="6"/>
  <c r="S17"/>
  <c r="G26"/>
  <c r="S26" s="1"/>
  <c r="G20"/>
  <c r="T20" s="1"/>
  <c r="G15"/>
  <c r="T15" s="1"/>
  <c r="H7"/>
  <c r="S7" s="1"/>
  <c r="H22"/>
  <c r="H21"/>
  <c r="T21" s="1"/>
  <c r="H19"/>
  <c r="G19"/>
  <c r="G22"/>
  <c r="S22" s="1"/>
  <c r="G9"/>
  <c r="S9" s="1"/>
  <c r="G16"/>
  <c r="S16" s="1"/>
  <c r="H15"/>
  <c r="H10"/>
  <c r="H25"/>
  <c r="T25" s="1"/>
  <c r="H12"/>
  <c r="S12" s="1"/>
  <c r="H23" i="9"/>
  <c r="H15"/>
  <c r="H21"/>
  <c r="H13"/>
  <c r="H14"/>
  <c r="F16" i="8"/>
  <c r="F8" i="9"/>
  <c r="R8"/>
  <c r="F12"/>
  <c r="R12"/>
  <c r="F16"/>
  <c r="R16"/>
  <c r="F20"/>
  <c r="R20"/>
  <c r="T14" i="6"/>
  <c r="U14" s="1"/>
  <c r="T12"/>
  <c r="J24" i="9"/>
  <c r="J20"/>
  <c r="J16"/>
  <c r="J7"/>
  <c r="J23"/>
  <c r="J19"/>
  <c r="J15"/>
  <c r="J11"/>
  <c r="T24" i="6"/>
  <c r="T22"/>
  <c r="T18"/>
  <c r="U18" s="1"/>
  <c r="J26" i="9"/>
  <c r="J22"/>
  <c r="J18"/>
  <c r="J14"/>
  <c r="J10"/>
  <c r="J25"/>
  <c r="J21"/>
  <c r="J17"/>
  <c r="J13"/>
  <c r="J9"/>
  <c r="T8" i="6"/>
  <c r="T23"/>
  <c r="T19"/>
  <c r="T17"/>
  <c r="U17" s="1"/>
  <c r="S19"/>
  <c r="I7" i="9"/>
  <c r="I26"/>
  <c r="I24"/>
  <c r="I22"/>
  <c r="I20"/>
  <c r="I18"/>
  <c r="I16"/>
  <c r="I14"/>
  <c r="I12"/>
  <c r="I10"/>
  <c r="I8"/>
  <c r="I25"/>
  <c r="I23"/>
  <c r="I21"/>
  <c r="I19"/>
  <c r="I17"/>
  <c r="I15"/>
  <c r="I13"/>
  <c r="I11"/>
  <c r="U12" i="6" l="1"/>
  <c r="S21"/>
  <c r="U21" s="1"/>
  <c r="U8"/>
  <c r="U23"/>
  <c r="T16"/>
  <c r="U16" s="1"/>
  <c r="S13"/>
  <c r="U13" s="1"/>
  <c r="S15"/>
  <c r="U15" s="1"/>
  <c r="U22"/>
  <c r="T10"/>
  <c r="U24"/>
  <c r="S20"/>
  <c r="U20" s="1"/>
  <c r="U19"/>
  <c r="T26"/>
  <c r="U26" s="1"/>
  <c r="T11"/>
  <c r="U11" s="1"/>
  <c r="T7"/>
  <c r="T27" s="1"/>
  <c r="G12" i="2" s="1"/>
  <c r="G11" s="1"/>
  <c r="T9" i="6"/>
  <c r="U9" s="1"/>
  <c r="S10"/>
  <c r="S25"/>
  <c r="U25" s="1"/>
  <c r="G7" i="9"/>
  <c r="T7" s="1"/>
  <c r="G23"/>
  <c r="T23" s="1"/>
  <c r="G13"/>
  <c r="T13" s="1"/>
  <c r="G21"/>
  <c r="T21" s="1"/>
  <c r="G25"/>
  <c r="G9"/>
  <c r="S9" s="1"/>
  <c r="G14"/>
  <c r="T14" s="1"/>
  <c r="G22"/>
  <c r="T22" s="1"/>
  <c r="G11"/>
  <c r="T11" s="1"/>
  <c r="G8"/>
  <c r="T8" s="1"/>
  <c r="G16"/>
  <c r="S16" s="1"/>
  <c r="G24"/>
  <c r="T24" s="1"/>
  <c r="G10"/>
  <c r="T10" s="1"/>
  <c r="G18"/>
  <c r="T18" s="1"/>
  <c r="G26"/>
  <c r="T26" s="1"/>
  <c r="G19"/>
  <c r="T19" s="1"/>
  <c r="G12"/>
  <c r="T12" s="1"/>
  <c r="G20"/>
  <c r="T20" s="1"/>
  <c r="G15"/>
  <c r="T15" s="1"/>
  <c r="G17"/>
  <c r="S17" s="1"/>
  <c r="T25"/>
  <c r="S7"/>
  <c r="S12"/>
  <c r="S20"/>
  <c r="S22"/>
  <c r="S11"/>
  <c r="S25"/>
  <c r="S21" l="1"/>
  <c r="U21" s="1"/>
  <c r="S27" i="6"/>
  <c r="G9" i="2" s="1"/>
  <c r="G8" s="1"/>
  <c r="G6" s="1"/>
  <c r="B31" i="1" s="1"/>
  <c r="S10" i="9"/>
  <c r="S19"/>
  <c r="T17"/>
  <c r="U10" i="6"/>
  <c r="S24" i="9"/>
  <c r="U24" s="1"/>
  <c r="U7" i="6"/>
  <c r="S13" i="9"/>
  <c r="U13" s="1"/>
  <c r="T16"/>
  <c r="U16" s="1"/>
  <c r="S14"/>
  <c r="S8"/>
  <c r="S26"/>
  <c r="U26" s="1"/>
  <c r="S18"/>
  <c r="U18" s="1"/>
  <c r="S15"/>
  <c r="S23"/>
  <c r="T9"/>
  <c r="U9" s="1"/>
  <c r="U7"/>
  <c r="U10"/>
  <c r="U22"/>
  <c r="U23"/>
  <c r="U14"/>
  <c r="U8"/>
  <c r="U25"/>
  <c r="U19"/>
  <c r="U15"/>
  <c r="U12"/>
  <c r="U11"/>
  <c r="U17"/>
  <c r="U20"/>
  <c r="S27" l="1"/>
  <c r="G9" i="10" s="1"/>
  <c r="G8" s="1"/>
  <c r="U27" i="6"/>
  <c r="T27" i="9"/>
  <c r="G12" i="10" s="1"/>
  <c r="G11" s="1"/>
  <c r="G6" s="1"/>
  <c r="D31" i="8" s="1"/>
  <c r="U27" i="9"/>
</calcChain>
</file>

<file path=xl/sharedStrings.xml><?xml version="1.0" encoding="utf-8"?>
<sst xmlns="http://schemas.openxmlformats.org/spreadsheetml/2006/main" count="496" uniqueCount="223">
  <si>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</si>
  <si>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</si>
  <si>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</si>
  <si>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</si>
  <si>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</si>
  <si>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</si>
  <si>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</si>
  <si>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</si>
  <si>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</si>
  <si>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</si>
  <si>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</si>
  <si>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</si>
  <si>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</si>
  <si>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</si>
  <si>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</si>
  <si>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</si>
  <si>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</si>
  <si>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</si>
  <si>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</si>
  <si>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</si>
  <si>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t>(1)</t>
  </si>
  <si>
    <r>
      <t>EC</t>
    </r>
    <r>
      <rPr>
        <vertAlign val="subscript"/>
        <sz val="11"/>
        <rFont val="Arial"/>
        <family val="2"/>
      </rPr>
      <t>PJ,i,p</t>
    </r>
    <phoneticPr fontId="4"/>
  </si>
  <si>
    <t>MWh/p</t>
    <phoneticPr fontId="4"/>
  </si>
  <si>
    <r>
      <t>EF</t>
    </r>
    <r>
      <rPr>
        <vertAlign val="subscript"/>
        <sz val="11"/>
        <rFont val="Arial"/>
        <family val="2"/>
      </rPr>
      <t>elec</t>
    </r>
    <phoneticPr fontId="4"/>
  </si>
  <si>
    <r>
      <t>T</t>
    </r>
    <r>
      <rPr>
        <vertAlign val="subscript"/>
        <sz val="11"/>
        <rFont val="Arial"/>
        <family val="2"/>
      </rPr>
      <t>cooling-out,i</t>
    </r>
    <phoneticPr fontId="4"/>
  </si>
  <si>
    <t>degree Celsius</t>
    <phoneticPr fontId="4"/>
  </si>
  <si>
    <t>-</t>
    <phoneticPr fontId="4"/>
  </si>
  <si>
    <t>Selected from the default values set in the methodology</t>
  </si>
  <si>
    <r>
      <t>COP</t>
    </r>
    <r>
      <rPr>
        <vertAlign val="subscript"/>
        <sz val="11"/>
        <rFont val="Arial"/>
        <family val="2"/>
      </rPr>
      <t>PJ,i</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</si>
  <si>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</si>
  <si>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t>[Monitoring option]</t>
    <phoneticPr fontId="4"/>
  </si>
  <si>
    <t>Option A</t>
    <phoneticPr fontId="4"/>
  </si>
  <si>
    <t>Option B</t>
    <phoneticPr fontId="4"/>
  </si>
  <si>
    <t>Option C</t>
    <phoneticPr fontId="4"/>
  </si>
  <si>
    <t>Parameter</t>
  </si>
  <si>
    <r>
      <t>tCO</t>
    </r>
    <r>
      <rPr>
        <vertAlign val="subscript"/>
        <sz val="11"/>
        <color indexed="8"/>
        <rFont val="Arial"/>
        <family val="2"/>
      </rPr>
      <t>2</t>
    </r>
    <r>
      <rPr>
        <sz val="11"/>
        <color indexed="8"/>
        <rFont val="Arial"/>
        <family val="2"/>
      </rPr>
      <t>/p</t>
    </r>
    <phoneticPr fontId="4"/>
  </si>
  <si>
    <t>N/A</t>
  </si>
  <si>
    <t>MWh/p</t>
    <phoneticPr fontId="4"/>
  </si>
  <si>
    <t>[List of Default Values]</t>
    <phoneticPr fontId="4"/>
  </si>
  <si>
    <t>degree Celsius</t>
    <phoneticPr fontId="4"/>
  </si>
  <si>
    <t>Continuously</t>
    <phoneticPr fontId="4"/>
  </si>
  <si>
    <t>(3)</t>
    <phoneticPr fontId="4"/>
  </si>
  <si>
    <t>Option C</t>
    <phoneticPr fontId="4"/>
  </si>
  <si>
    <t>Monitored data</t>
    <phoneticPr fontId="4"/>
  </si>
  <si>
    <t>-</t>
    <phoneticPr fontId="3"/>
  </si>
  <si>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</si>
  <si>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r>
      <t>EG</t>
    </r>
    <r>
      <rPr>
        <vertAlign val="subscript"/>
        <sz val="11"/>
        <rFont val="Arial"/>
        <family val="2"/>
      </rPr>
      <t>PJ,p</t>
    </r>
    <phoneticPr fontId="4"/>
  </si>
  <si>
    <t>Monitored data</t>
    <phoneticPr fontId="4"/>
  </si>
  <si>
    <t>Continuously</t>
    <phoneticPr fontId="4"/>
  </si>
  <si>
    <t>(2)</t>
    <phoneticPr fontId="4"/>
  </si>
  <si>
    <r>
      <t>FC</t>
    </r>
    <r>
      <rPr>
        <vertAlign val="subscript"/>
        <sz val="11"/>
        <rFont val="Arial"/>
        <family val="2"/>
      </rPr>
      <t>PJ,p</t>
    </r>
    <phoneticPr fontId="4"/>
  </si>
  <si>
    <t>Option B</t>
    <phoneticPr fontId="4"/>
  </si>
  <si>
    <t>Invoice from fuel supply company</t>
    <phoneticPr fontId="4"/>
  </si>
  <si>
    <t>Data is collected and recorded from the invoices by the fuel supply company.</t>
    <phoneticPr fontId="4"/>
  </si>
  <si>
    <t>Continuously</t>
    <phoneticPr fontId="4"/>
  </si>
  <si>
    <r>
      <t>η</t>
    </r>
    <r>
      <rPr>
        <vertAlign val="subscript"/>
        <sz val="11"/>
        <rFont val="Arial"/>
        <family val="2"/>
      </rPr>
      <t>elec</t>
    </r>
    <phoneticPr fontId="4"/>
  </si>
  <si>
    <t xml:space="preserve">Power generation efficiency </t>
    <phoneticPr fontId="4"/>
  </si>
  <si>
    <t>%</t>
    <phoneticPr fontId="4"/>
  </si>
  <si>
    <t>Specification of the captive power generation system provided by the manufacturer</t>
    <phoneticPr fontId="4"/>
  </si>
  <si>
    <r>
      <t>NCV</t>
    </r>
    <r>
      <rPr>
        <vertAlign val="subscript"/>
        <sz val="11"/>
        <rFont val="Arial"/>
        <family val="2"/>
      </rPr>
      <t>fuel</t>
    </r>
    <phoneticPr fontId="4"/>
  </si>
  <si>
    <t>Net calorific value of consumed fuel</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</si>
  <si>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</si>
  <si>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r>
      <t>EF</t>
    </r>
    <r>
      <rPr>
        <vertAlign val="subscript"/>
        <sz val="11"/>
        <rFont val="Arial"/>
        <family val="2"/>
      </rPr>
      <t>fuel</t>
    </r>
    <phoneticPr fontId="4"/>
  </si>
  <si>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</si>
  <si>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/GJ</t>
    </r>
    <phoneticPr fontId="4"/>
  </si>
  <si>
    <t>-</t>
    <phoneticPr fontId="3"/>
  </si>
  <si>
    <t>Parameters</t>
    <phoneticPr fontId="3"/>
  </si>
  <si>
    <t>Description of data</t>
    <phoneticPr fontId="3"/>
  </si>
  <si>
    <t>Units</t>
    <phoneticPr fontId="3"/>
  </si>
  <si>
    <t>-</t>
    <phoneticPr fontId="3"/>
  </si>
  <si>
    <t>Estimated values</t>
    <phoneticPr fontId="3"/>
  </si>
  <si>
    <t>Total</t>
    <phoneticPr fontId="3"/>
  </si>
  <si>
    <t>Project
chiller
No.</t>
    <phoneticPr fontId="3"/>
  </si>
  <si>
    <t>-</t>
    <phoneticPr fontId="4"/>
  </si>
  <si>
    <r>
      <t xml:space="preserve">The amount of fuel input for power generation during monitoring period </t>
    </r>
    <r>
      <rPr>
        <i/>
        <sz val="11"/>
        <rFont val="Arial"/>
        <family val="2"/>
      </rPr>
      <t>p</t>
    </r>
    <phoneticPr fontId="4"/>
  </si>
  <si>
    <r>
      <t xml:space="preserve">The amount of electricity generated during the monitoring period </t>
    </r>
    <r>
      <rPr>
        <i/>
        <sz val="11"/>
        <rFont val="Arial"/>
        <family val="2"/>
      </rPr>
      <t>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</si>
  <si>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</si>
  <si>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t>Units</t>
    <phoneticPr fontId="4"/>
  </si>
  <si>
    <t>1. Calculations for emission reductions</t>
    <phoneticPr fontId="4"/>
  </si>
  <si>
    <t>Fuel type</t>
    <phoneticPr fontId="4"/>
  </si>
  <si>
    <t>Value</t>
    <phoneticPr fontId="4"/>
  </si>
  <si>
    <t>Units</t>
    <phoneticPr fontId="4"/>
  </si>
  <si>
    <t>(a)</t>
    <phoneticPr fontId="4"/>
  </si>
  <si>
    <t>(b)</t>
    <phoneticPr fontId="4"/>
  </si>
  <si>
    <t>(c)</t>
    <phoneticPr fontId="4"/>
  </si>
  <si>
    <t>(d)</t>
    <phoneticPr fontId="4"/>
  </si>
  <si>
    <t>(e)</t>
    <phoneticPr fontId="4"/>
  </si>
  <si>
    <t>(f)</t>
    <phoneticPr fontId="4"/>
  </si>
  <si>
    <t>Parameters</t>
    <phoneticPr fontId="4"/>
  </si>
  <si>
    <t>Description of data</t>
    <phoneticPr fontId="4"/>
  </si>
  <si>
    <t>Estimated Values</t>
    <phoneticPr fontId="4"/>
  </si>
  <si>
    <t>Source of data</t>
    <phoneticPr fontId="4"/>
  </si>
  <si>
    <t>Other comments</t>
    <phoneticPr fontId="4"/>
  </si>
  <si>
    <r>
      <t>EF</t>
    </r>
    <r>
      <rPr>
        <vertAlign val="subscript"/>
        <sz val="11"/>
        <color theme="1"/>
        <rFont val="Arial"/>
        <family val="2"/>
      </rPr>
      <t>elec</t>
    </r>
    <phoneticPr fontId="4"/>
  </si>
  <si>
    <r>
      <t>tCO</t>
    </r>
    <r>
      <rPr>
        <vertAlign val="subscript"/>
        <sz val="11"/>
        <color theme="1"/>
        <rFont val="Arial"/>
        <family val="2"/>
      </rPr>
      <t>2</t>
    </r>
    <r>
      <rPr>
        <sz val="11"/>
        <color theme="1"/>
        <rFont val="Arial"/>
        <family val="2"/>
      </rPr>
      <t>/MWh</t>
    </r>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</si>
  <si>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</si>
  <si>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t>Monitoring Plan Sheet (Input Sheet) [Attachment to Project Design Document]</t>
    <phoneticPr fontId="4"/>
  </si>
  <si>
    <r>
      <t xml:space="preserve">Table 1: Parameters to be monitored </t>
    </r>
    <r>
      <rPr>
        <b/>
        <i/>
        <sz val="11"/>
        <color indexed="8"/>
        <rFont val="Arial"/>
        <family val="2"/>
      </rPr>
      <t>ex post</t>
    </r>
    <phoneticPr fontId="4"/>
  </si>
  <si>
    <r>
      <t xml:space="preserve">Table 2: Project-specific parameters to be fixed </t>
    </r>
    <r>
      <rPr>
        <b/>
        <i/>
        <sz val="11"/>
        <color indexed="8"/>
        <rFont val="Arial"/>
        <family val="2"/>
      </rPr>
      <t>ex ante</t>
    </r>
    <phoneticPr fontId="4"/>
  </si>
  <si>
    <r>
      <t>tCO</t>
    </r>
    <r>
      <rPr>
        <vertAlign val="subscript"/>
        <sz val="11"/>
        <rFont val="Arial"/>
        <family val="2"/>
      </rPr>
      <t>2</t>
    </r>
    <r>
      <rPr>
        <sz val="11"/>
        <rFont val="Arial"/>
        <family val="2"/>
      </rPr>
      <t>/MWh</t>
    </r>
    <phoneticPr fontId="4"/>
  </si>
  <si>
    <r>
      <t xml:space="preserve">Output cooling water temperature of project chiller </t>
    </r>
    <r>
      <rPr>
        <i/>
        <sz val="11"/>
        <rFont val="Arial"/>
        <family val="2"/>
      </rPr>
      <t>i</t>
    </r>
    <r>
      <rPr>
        <sz val="11"/>
        <rFont val="Arial"/>
        <family val="2"/>
      </rPr>
      <t xml:space="preserve"> set under the project specific condition</t>
    </r>
    <phoneticPr fontId="4"/>
  </si>
  <si>
    <r>
      <t xml:space="preserve">Specifications of project chiller </t>
    </r>
    <r>
      <rPr>
        <i/>
        <sz val="11"/>
        <rFont val="Arial"/>
        <family val="2"/>
      </rPr>
      <t>i</t>
    </r>
    <r>
      <rPr>
        <sz val="11"/>
        <rFont val="Arial"/>
        <family val="2"/>
      </rPr>
      <t xml:space="preserve"> prepared for the quotation or factory acceptance test data by manufacturer</t>
    </r>
    <phoneticPr fontId="4"/>
  </si>
  <si>
    <r>
      <t>T</t>
    </r>
    <r>
      <rPr>
        <vertAlign val="subscript"/>
        <sz val="11"/>
        <rFont val="Arial"/>
        <family val="2"/>
      </rPr>
      <t>chilled-out,i</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</si>
  <si>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</si>
  <si>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COP</t>
    </r>
    <r>
      <rPr>
        <vertAlign val="subscript"/>
        <sz val="11"/>
        <rFont val="Arial"/>
        <family val="2"/>
      </rPr>
      <t>RE,i</t>
    </r>
    <phoneticPr fontId="4"/>
  </si>
  <si>
    <r>
      <t xml:space="preserve">COP of reference chiller </t>
    </r>
    <r>
      <rPr>
        <i/>
        <sz val="11"/>
        <rFont val="Arial"/>
        <family val="2"/>
      </rPr>
      <t>i</t>
    </r>
    <r>
      <rPr>
        <sz val="11"/>
        <rFont val="Arial"/>
        <family val="2"/>
      </rPr>
      <t xml:space="preserve"> under the standardizing temperature conditions</t>
    </r>
    <phoneticPr fontId="4"/>
  </si>
  <si>
    <r>
      <t xml:space="preserve">COP of project chiller </t>
    </r>
    <r>
      <rPr>
        <i/>
        <sz val="11"/>
        <rFont val="Arial"/>
        <family val="2"/>
      </rPr>
      <t>i</t>
    </r>
    <r>
      <rPr>
        <sz val="11"/>
        <rFont val="Arial"/>
        <family val="2"/>
      </rPr>
      <t xml:space="preserve"> under the project specific conditions</t>
    </r>
    <phoneticPr fontId="4"/>
  </si>
  <si>
    <r>
      <t>COP</t>
    </r>
    <r>
      <rPr>
        <vertAlign val="subscript"/>
        <sz val="11"/>
        <rFont val="Arial"/>
        <family val="2"/>
      </rPr>
      <t>PJ,tc,i</t>
    </r>
    <phoneticPr fontId="4"/>
  </si>
  <si>
    <r>
      <t>Calculated with the following equation;
COP</t>
    </r>
    <r>
      <rPr>
        <vertAlign val="subscript"/>
        <sz val="11"/>
        <rFont val="Arial"/>
        <family val="2"/>
      </rPr>
      <t>PJ,tc,i</t>
    </r>
    <r>
      <rPr>
        <sz val="11"/>
        <rFont val="Arial"/>
        <family val="2"/>
      </rPr>
      <t>= COP</t>
    </r>
    <r>
      <rPr>
        <vertAlign val="subscript"/>
        <sz val="11"/>
        <rFont val="Arial"/>
        <family val="2"/>
      </rPr>
      <t>PJ,i</t>
    </r>
    <r>
      <rPr>
        <sz val="11"/>
        <rFont val="Arial"/>
        <family val="2"/>
      </rPr>
      <t xml:space="preserve"> × [(T</t>
    </r>
    <r>
      <rPr>
        <vertAlign val="subscript"/>
        <sz val="11"/>
        <rFont val="Arial"/>
        <family val="2"/>
      </rPr>
      <t>cooling-out,i</t>
    </r>
    <r>
      <rPr>
        <sz val="11"/>
        <rFont val="Arial"/>
        <family val="2"/>
      </rPr>
      <t xml:space="preserve"> - T</t>
    </r>
    <r>
      <rPr>
        <vertAlign val="subscript"/>
        <sz val="11"/>
        <rFont val="Arial"/>
        <family val="2"/>
      </rPr>
      <t>chilled-out,i</t>
    </r>
    <r>
      <rPr>
        <sz val="11"/>
        <rFont val="Arial"/>
        <family val="2"/>
      </rPr>
      <t xml:space="preserve">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 ÷ (37 - 7 + TD</t>
    </r>
    <r>
      <rPr>
        <vertAlign val="subscript"/>
        <sz val="11"/>
        <rFont val="Arial"/>
        <family val="2"/>
      </rPr>
      <t>chilled</t>
    </r>
    <r>
      <rPr>
        <sz val="11"/>
        <rFont val="Arial"/>
        <family val="2"/>
      </rPr>
      <t xml:space="preserve"> + TD</t>
    </r>
    <r>
      <rPr>
        <vertAlign val="subscript"/>
        <sz val="11"/>
        <rFont val="Arial"/>
        <family val="2"/>
      </rPr>
      <t>cooling</t>
    </r>
    <r>
      <rPr>
        <sz val="11"/>
        <rFont val="Arial"/>
        <family val="2"/>
      </rPr>
      <t>)]</t>
    </r>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</si>
  <si>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</si>
  <si>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</si>
  <si>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</si>
  <si>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</si>
  <si>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rPr>
        <b/>
        <i/>
        <sz val="11"/>
        <color theme="0"/>
        <rFont val="Arial"/>
        <family val="2"/>
      </rPr>
      <t>Ex-ante</t>
    </r>
    <r>
      <rPr>
        <b/>
        <sz val="11"/>
        <color theme="0"/>
        <rFont val="Arial"/>
        <family val="2"/>
      </rPr>
      <t xml:space="preserve"> estimation of emissions</t>
    </r>
    <phoneticPr fontId="3"/>
  </si>
  <si>
    <r>
      <t>EC</t>
    </r>
    <r>
      <rPr>
        <vertAlign val="subscript"/>
        <sz val="11"/>
        <rFont val="Arial"/>
        <family val="2"/>
      </rPr>
      <t>PJ,i,p</t>
    </r>
    <phoneticPr fontId="4"/>
  </si>
  <si>
    <r>
      <t>FC</t>
    </r>
    <r>
      <rPr>
        <vertAlign val="subscript"/>
        <sz val="11"/>
        <rFont val="Arial"/>
        <family val="2"/>
      </rPr>
      <t>PJ,p</t>
    </r>
    <phoneticPr fontId="4"/>
  </si>
  <si>
    <r>
      <t>EG</t>
    </r>
    <r>
      <rPr>
        <vertAlign val="subscript"/>
        <sz val="11"/>
        <rFont val="Arial"/>
        <family val="2"/>
      </rPr>
      <t>PJ,p</t>
    </r>
    <phoneticPr fontId="4"/>
  </si>
  <si>
    <r>
      <t>EF</t>
    </r>
    <r>
      <rPr>
        <vertAlign val="subscript"/>
        <sz val="11"/>
        <rFont val="Arial"/>
        <family val="2"/>
      </rPr>
      <t>elec</t>
    </r>
    <phoneticPr fontId="4"/>
  </si>
  <si>
    <r>
      <t>EF</t>
    </r>
    <r>
      <rPr>
        <vertAlign val="subscript"/>
        <sz val="11"/>
        <color theme="1"/>
        <rFont val="Arial"/>
        <family val="2"/>
      </rPr>
      <t>elec</t>
    </r>
    <phoneticPr fontId="4"/>
  </si>
  <si>
    <r>
      <t>T</t>
    </r>
    <r>
      <rPr>
        <vertAlign val="subscript"/>
        <sz val="11"/>
        <rFont val="Arial"/>
        <family val="2"/>
      </rPr>
      <t>cooling-out,i</t>
    </r>
    <phoneticPr fontId="4"/>
  </si>
  <si>
    <r>
      <t>T</t>
    </r>
    <r>
      <rPr>
        <vertAlign val="subscript"/>
        <sz val="11"/>
        <rFont val="Arial"/>
        <family val="2"/>
      </rPr>
      <t>chilled-out,i</t>
    </r>
    <phoneticPr fontId="4"/>
  </si>
  <si>
    <r>
      <t>COP</t>
    </r>
    <r>
      <rPr>
        <vertAlign val="subscript"/>
        <sz val="11"/>
        <rFont val="Arial"/>
        <family val="2"/>
      </rPr>
      <t>RE,i</t>
    </r>
    <phoneticPr fontId="4"/>
  </si>
  <si>
    <r>
      <t>COP</t>
    </r>
    <r>
      <rPr>
        <vertAlign val="subscript"/>
        <sz val="11"/>
        <rFont val="Arial"/>
        <family val="2"/>
      </rPr>
      <t>PJ,i</t>
    </r>
    <phoneticPr fontId="4"/>
  </si>
  <si>
    <r>
      <t>COP</t>
    </r>
    <r>
      <rPr>
        <vertAlign val="subscript"/>
        <sz val="11"/>
        <rFont val="Arial"/>
        <family val="2"/>
      </rPr>
      <t>PJ,tc,i</t>
    </r>
    <phoneticPr fontId="4"/>
  </si>
  <si>
    <r>
      <t>η</t>
    </r>
    <r>
      <rPr>
        <vertAlign val="subscript"/>
        <sz val="11"/>
        <rFont val="Arial"/>
        <family val="2"/>
      </rPr>
      <t>elec</t>
    </r>
    <phoneticPr fontId="4"/>
  </si>
  <si>
    <r>
      <t>NCV</t>
    </r>
    <r>
      <rPr>
        <vertAlign val="subscript"/>
        <sz val="11"/>
        <rFont val="Arial"/>
        <family val="2"/>
      </rPr>
      <t>fuel</t>
    </r>
    <phoneticPr fontId="4"/>
  </si>
  <si>
    <r>
      <t>EF</t>
    </r>
    <r>
      <rPr>
        <vertAlign val="subscript"/>
        <sz val="11"/>
        <rFont val="Arial"/>
        <family val="2"/>
      </rPr>
      <t>fuel</t>
    </r>
    <phoneticPr fontId="4"/>
  </si>
  <si>
    <r>
      <t>RE</t>
    </r>
    <r>
      <rPr>
        <vertAlign val="subscript"/>
        <sz val="11"/>
        <rFont val="Arial"/>
        <family val="2"/>
      </rPr>
      <t>i,p</t>
    </r>
    <phoneticPr fontId="4"/>
  </si>
  <si>
    <r>
      <t>PE</t>
    </r>
    <r>
      <rPr>
        <vertAlign val="subscript"/>
        <sz val="11"/>
        <rFont val="Arial"/>
        <family val="2"/>
      </rPr>
      <t>i,p</t>
    </r>
    <phoneticPr fontId="3"/>
  </si>
  <si>
    <r>
      <t>ER</t>
    </r>
    <r>
      <rPr>
        <vertAlign val="subscript"/>
        <sz val="11"/>
        <rFont val="Arial"/>
        <family val="2"/>
      </rPr>
      <t>i,p</t>
    </r>
    <phoneticPr fontId="4"/>
  </si>
  <si>
    <r>
      <t xml:space="preserve">Power consumption of project chiller </t>
    </r>
    <r>
      <rPr>
        <i/>
        <sz val="11"/>
        <rFont val="Arial"/>
        <family val="2"/>
      </rPr>
      <t>i</t>
    </r>
    <r>
      <rPr>
        <sz val="11"/>
        <rFont val="Arial"/>
        <family val="2"/>
      </rPr>
      <t xml:space="preserve"> during the period </t>
    </r>
    <r>
      <rPr>
        <i/>
        <sz val="11"/>
        <rFont val="Arial"/>
        <family val="2"/>
      </rPr>
      <t>p</t>
    </r>
    <phoneticPr fontId="4"/>
  </si>
  <si>
    <r>
      <t xml:space="preserve">The amount of fuel input for power generation during monitoring period </t>
    </r>
    <r>
      <rPr>
        <i/>
        <sz val="11"/>
        <rFont val="Arial"/>
        <family val="2"/>
      </rPr>
      <t>p</t>
    </r>
    <phoneticPr fontId="3"/>
  </si>
  <si>
    <r>
      <t xml:space="preserve">The amount of electricity generated during the monitoring period </t>
    </r>
    <r>
      <rPr>
        <i/>
        <sz val="11"/>
        <rFont val="Arial"/>
        <family val="2"/>
      </rPr>
      <t>p</t>
    </r>
    <phoneticPr fontId="3"/>
  </si>
  <si>
    <r>
      <t xml:space="preserve">Output cooling water temperature of project chiller </t>
    </r>
    <r>
      <rPr>
        <i/>
        <sz val="11"/>
        <rFont val="Arial"/>
        <family val="2"/>
      </rPr>
      <t>i</t>
    </r>
    <r>
      <rPr>
        <sz val="11"/>
        <rFont val="Arial"/>
        <family val="2"/>
      </rPr>
      <t xml:space="preserve"> set under the project specific condition</t>
    </r>
    <phoneticPr fontId="4"/>
  </si>
  <si>
    <r>
      <t xml:space="preserve">Output chilled water temperature of project chiller </t>
    </r>
    <r>
      <rPr>
        <i/>
        <sz val="11"/>
        <rFont val="Arial"/>
        <family val="2"/>
      </rPr>
      <t>i</t>
    </r>
    <r>
      <rPr>
        <sz val="11"/>
        <rFont val="Arial"/>
        <family val="2"/>
      </rPr>
      <t xml:space="preserve"> set under the project specific condition</t>
    </r>
    <phoneticPr fontId="4"/>
  </si>
  <si>
    <r>
      <t xml:space="preserve">COP of reference chiller </t>
    </r>
    <r>
      <rPr>
        <i/>
        <sz val="11"/>
        <rFont val="Arial"/>
        <family val="2"/>
      </rPr>
      <t>i</t>
    </r>
    <r>
      <rPr>
        <sz val="11"/>
        <rFont val="Arial"/>
        <family val="2"/>
      </rPr>
      <t xml:space="preserve"> under the standardizing temperature conditions</t>
    </r>
    <phoneticPr fontId="4"/>
  </si>
  <si>
    <r>
      <t xml:space="preserve">COP of project chiller </t>
    </r>
    <r>
      <rPr>
        <i/>
        <sz val="11"/>
        <rFont val="Arial"/>
        <family val="2"/>
      </rPr>
      <t>i</t>
    </r>
    <r>
      <rPr>
        <sz val="11"/>
        <rFont val="Arial"/>
        <family val="2"/>
      </rPr>
      <t xml:space="preserve"> under the project specific conditions</t>
    </r>
    <phoneticPr fontId="4"/>
  </si>
  <si>
    <r>
      <t xml:space="preserve">COP of project chiller </t>
    </r>
    <r>
      <rPr>
        <i/>
        <sz val="11"/>
        <rFont val="Arial"/>
        <family val="2"/>
      </rPr>
      <t>i</t>
    </r>
    <r>
      <rPr>
        <sz val="11"/>
        <rFont val="Arial"/>
        <family val="2"/>
      </rPr>
      <t xml:space="preserve"> calculated under the standardizing temperature conditions</t>
    </r>
    <phoneticPr fontId="4"/>
  </si>
  <si>
    <r>
      <t>CO</t>
    </r>
    <r>
      <rPr>
        <vertAlign val="subscript"/>
        <sz val="11"/>
        <rFont val="Arial"/>
        <family val="2"/>
      </rPr>
      <t>2</t>
    </r>
    <r>
      <rPr>
        <sz val="11"/>
        <rFont val="Arial"/>
        <family val="2"/>
      </rPr>
      <t xml:space="preserve"> emission factor of consumed fuel</t>
    </r>
    <phoneticPr fontId="4"/>
  </si>
  <si>
    <r>
      <t xml:space="preserve">Reference emissions of project chiller </t>
    </r>
    <r>
      <rPr>
        <i/>
        <sz val="11"/>
        <rFont val="Arial"/>
        <family val="2"/>
      </rPr>
      <t>i</t>
    </r>
    <r>
      <rPr>
        <sz val="11"/>
        <rFont val="Arial"/>
        <family val="2"/>
      </rPr>
      <t xml:space="preserve"> during the period </t>
    </r>
    <r>
      <rPr>
        <i/>
        <sz val="11"/>
        <rFont val="Arial"/>
        <family val="2"/>
      </rPr>
      <t>p</t>
    </r>
    <phoneticPr fontId="3"/>
  </si>
  <si>
    <r>
      <t xml:space="preserve">Project emissions of project chiller </t>
    </r>
    <r>
      <rPr>
        <i/>
        <sz val="11"/>
        <rFont val="Arial"/>
        <family val="2"/>
      </rPr>
      <t>i</t>
    </r>
    <r>
      <rPr>
        <sz val="11"/>
        <rFont val="Arial"/>
        <family val="2"/>
      </rPr>
      <t xml:space="preserve"> during the period </t>
    </r>
    <r>
      <rPr>
        <i/>
        <sz val="11"/>
        <rFont val="Arial"/>
        <family val="2"/>
      </rPr>
      <t>p</t>
    </r>
    <phoneticPr fontId="3"/>
  </si>
  <si>
    <r>
      <t>tCO</t>
    </r>
    <r>
      <rPr>
        <vertAlign val="subscript"/>
        <sz val="11"/>
        <rFont val="Arial"/>
        <family val="2"/>
      </rPr>
      <t>2</t>
    </r>
    <r>
      <rPr>
        <sz val="11"/>
        <rFont val="Arial"/>
        <family val="2"/>
      </rPr>
      <t>/MWh</t>
    </r>
    <phoneticPr fontId="4"/>
  </si>
  <si>
    <r>
      <t>tCO</t>
    </r>
    <r>
      <rPr>
        <vertAlign val="subscript"/>
        <sz val="11"/>
        <color theme="1"/>
        <rFont val="Arial"/>
        <family val="2"/>
      </rPr>
      <t>2</t>
    </r>
    <r>
      <rPr>
        <sz val="11"/>
        <color theme="1"/>
        <rFont val="Arial"/>
        <family val="2"/>
      </rPr>
      <t>/MWh</t>
    </r>
    <phoneticPr fontId="4"/>
  </si>
  <si>
    <r>
      <t>tCO</t>
    </r>
    <r>
      <rPr>
        <vertAlign val="subscript"/>
        <sz val="11"/>
        <rFont val="Arial"/>
        <family val="2"/>
      </rPr>
      <t>2</t>
    </r>
    <r>
      <rPr>
        <sz val="11"/>
        <rFont val="Arial"/>
        <family val="2"/>
      </rPr>
      <t>/GJ</t>
    </r>
    <phoneticPr fontId="4"/>
  </si>
  <si>
    <r>
      <t>tCO</t>
    </r>
    <r>
      <rPr>
        <vertAlign val="subscript"/>
        <sz val="11"/>
        <rFont val="Arial"/>
        <family val="2"/>
      </rPr>
      <t>2</t>
    </r>
    <r>
      <rPr>
        <sz val="11"/>
        <rFont val="Arial"/>
        <family val="2"/>
      </rPr>
      <t>/p</t>
    </r>
    <phoneticPr fontId="3"/>
  </si>
  <si>
    <r>
      <t xml:space="preserve">Emission reductions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</si>
  <si>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</si>
  <si>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</si>
  <si>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</si>
  <si>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</si>
  <si>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r>
      <t xml:space="preserve">Project emissions during the period </t>
    </r>
    <r>
      <rPr>
        <i/>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</si>
  <si>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</si>
  <si>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</si>
  <si>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</si>
  <si>
    <r>
      <t>COP</t>
    </r>
    <r>
      <rPr>
        <vertAlign val="subscript"/>
        <sz val="11"/>
        <rFont val="Arial"/>
        <family val="2"/>
      </rPr>
      <t>RE,i</t>
    </r>
    <r>
      <rPr>
        <sz val="11"/>
        <rFont val="Arial"/>
        <family val="2"/>
      </rPr>
      <t xml:space="preserve"> (300</t>
    </r>
    <r>
      <rPr>
        <sz val="11"/>
        <rFont val="Arial Unicode MS"/>
        <family val="3"/>
        <charset val="128"/>
      </rPr>
      <t>≤</t>
    </r>
    <r>
      <rPr>
        <sz val="11"/>
        <rFont val="Arial"/>
        <family val="2"/>
      </rPr>
      <t>x&lt;500USRt)</t>
    </r>
    <phoneticPr fontId="4"/>
  </si>
  <si>
    <r>
      <t>COP</t>
    </r>
    <r>
      <rPr>
        <vertAlign val="subscript"/>
        <sz val="11"/>
        <rFont val="Arial"/>
        <family val="2"/>
      </rPr>
      <t>RE,i</t>
    </r>
    <r>
      <rPr>
        <sz val="11"/>
        <rFont val="Arial"/>
        <family val="2"/>
      </rPr>
      <t xml:space="preserve"> (500</t>
    </r>
    <r>
      <rPr>
        <sz val="11"/>
        <rFont val="Arial Unicode MS"/>
        <family val="3"/>
        <charset val="128"/>
      </rPr>
      <t>≤</t>
    </r>
    <r>
      <rPr>
        <sz val="11"/>
        <rFont val="Arial"/>
        <family val="2"/>
      </rPr>
      <t>x&lt;800USRt)</t>
    </r>
    <phoneticPr fontId="4"/>
  </si>
  <si>
    <r>
      <t>COP</t>
    </r>
    <r>
      <rPr>
        <vertAlign val="subscript"/>
        <sz val="11"/>
        <rFont val="Arial"/>
        <family val="2"/>
      </rPr>
      <t>RE,i</t>
    </r>
    <r>
      <rPr>
        <sz val="11"/>
        <rFont val="Arial"/>
        <family val="2"/>
      </rPr>
      <t xml:space="preserve"> (800</t>
    </r>
    <r>
      <rPr>
        <sz val="11"/>
        <rFont val="Arial Unicode MS"/>
        <family val="3"/>
        <charset val="128"/>
      </rPr>
      <t>≤</t>
    </r>
    <r>
      <rPr>
        <sz val="11"/>
        <rFont val="Arial"/>
        <family val="2"/>
      </rPr>
      <t>x</t>
    </r>
    <r>
      <rPr>
        <sz val="11"/>
        <rFont val="Arial Unicode MS"/>
        <family val="3"/>
        <charset val="128"/>
      </rPr>
      <t>≤</t>
    </r>
    <r>
      <rPr>
        <sz val="11"/>
        <rFont val="Arial"/>
        <family val="2"/>
      </rPr>
      <t>1500USRt)</t>
    </r>
    <phoneticPr fontId="4"/>
  </si>
  <si>
    <r>
      <t>TD</t>
    </r>
    <r>
      <rPr>
        <vertAlign val="subscript"/>
        <sz val="11"/>
        <rFont val="Arial"/>
        <family val="2"/>
      </rPr>
      <t>cooling</t>
    </r>
    <phoneticPr fontId="4"/>
  </si>
  <si>
    <r>
      <t>TD</t>
    </r>
    <r>
      <rPr>
        <vertAlign val="subscript"/>
        <sz val="11"/>
        <rFont val="Arial"/>
        <family val="2"/>
      </rPr>
      <t>chilled</t>
    </r>
    <phoneticPr fontId="4"/>
  </si>
  <si>
    <r>
      <rPr>
        <sz val="11"/>
        <rFont val="Arial"/>
        <family val="2"/>
      </rPr>
      <t>Chiller</t>
    </r>
    <r>
      <rPr>
        <i/>
        <sz val="11"/>
        <rFont val="Arial"/>
        <family val="2"/>
      </rPr>
      <t xml:space="preserve"> i</t>
    </r>
    <phoneticPr fontId="4"/>
  </si>
  <si>
    <t>3. Calculations of the project emissions</t>
    <phoneticPr fontId="3"/>
  </si>
  <si>
    <t>2. Calculations for reference emissions</t>
    <phoneticPr fontId="4"/>
  </si>
  <si>
    <t>Monitoring Structure Sheet [Attachment to Project Design Document]</t>
  </si>
  <si>
    <t>Role</t>
  </si>
  <si>
    <t>Monitoring Report Sheet (Input Sheet) [For Verification]</t>
    <phoneticPr fontId="4"/>
  </si>
  <si>
    <t>Monitoring Report Sheet (Calculation Process Sheet) [For Verification]</t>
    <phoneticPr fontId="4"/>
  </si>
  <si>
    <r>
      <t xml:space="preserve">Table 1: Parameters monitored </t>
    </r>
    <r>
      <rPr>
        <b/>
        <i/>
        <sz val="11"/>
        <color indexed="8"/>
        <rFont val="Arial"/>
        <family val="2"/>
      </rPr>
      <t>ex post</t>
    </r>
    <phoneticPr fontId="4"/>
  </si>
  <si>
    <r>
      <t xml:space="preserve">Table 2: Project-specific parameters fixed </t>
    </r>
    <r>
      <rPr>
        <b/>
        <i/>
        <sz val="11"/>
        <color indexed="8"/>
        <rFont val="Arial"/>
        <family val="2"/>
      </rPr>
      <t>ex ante</t>
    </r>
    <phoneticPr fontId="4"/>
  </si>
  <si>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4"/>
  </si>
  <si>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</si>
  <si>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</si>
  <si>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r>
      <rPr>
        <b/>
        <i/>
        <sz val="11"/>
        <color theme="0"/>
        <rFont val="Arial"/>
        <family val="2"/>
      </rPr>
      <t>Ex-post</t>
    </r>
    <r>
      <rPr>
        <b/>
        <sz val="11"/>
        <color theme="0"/>
        <rFont val="Arial"/>
        <family val="2"/>
      </rPr>
      <t xml:space="preserve"> calculation of emissions</t>
    </r>
    <phoneticPr fontId="3"/>
  </si>
  <si>
    <t>Monitoring period</t>
    <phoneticPr fontId="4"/>
  </si>
  <si>
    <t>(k)</t>
    <phoneticPr fontId="4"/>
  </si>
  <si>
    <t>Monitoring period</t>
    <phoneticPr fontId="4"/>
  </si>
  <si>
    <t>Monitored Values</t>
    <phoneticPr fontId="4"/>
  </si>
  <si>
    <t>Monitored
/estimated values</t>
    <phoneticPr fontId="3"/>
  </si>
  <si>
    <r>
      <t>Emissions reductions by 
the project chiller</t>
    </r>
    <r>
      <rPr>
        <i/>
        <sz val="11"/>
        <rFont val="Arial"/>
        <family val="2"/>
      </rPr>
      <t xml:space="preserve"> i </t>
    </r>
    <r>
      <rPr>
        <sz val="11"/>
        <rFont val="Arial"/>
        <family val="2"/>
      </rPr>
      <t xml:space="preserve">during the period </t>
    </r>
    <r>
      <rPr>
        <i/>
        <sz val="11"/>
        <rFont val="Arial"/>
        <family val="2"/>
      </rPr>
      <t>p</t>
    </r>
    <phoneticPr fontId="3"/>
  </si>
  <si>
    <t>Based on public data which is measured by entities other than the project participants (Data used: publicly recognized data such as statistical data and specifications)</t>
    <phoneticPr fontId="4"/>
  </si>
  <si>
    <t>Based on the amount of transaction which is measured directly using measuring equipment (Data used: commercial evidence such as invoices)</t>
    <phoneticPr fontId="4"/>
  </si>
  <si>
    <t>Based on the actual measurement using measuring equipment (Data used: measured values)</t>
    <phoneticPr fontId="4"/>
  </si>
  <si>
    <t>Reference Number:</t>
    <phoneticPr fontId="4"/>
  </si>
  <si>
    <t>Input on "MPS
(input_separate)"</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</si>
  <si>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</si>
  <si>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t>Input on "MRS
(input_separate)"</t>
    <phoneticPr fontId="4"/>
  </si>
  <si>
    <t>MWh/p</t>
    <phoneticPr fontId="4"/>
  </si>
  <si>
    <t>Option C</t>
    <phoneticPr fontId="4"/>
  </si>
  <si>
    <t>Monitoring Plan Sheet (Calculation Process Sheet) [Attachment to Project Design Document]</t>
    <phoneticPr fontId="4"/>
  </si>
  <si>
    <t>Responsible personnel</t>
    <phoneticPr fontId="3"/>
  </si>
  <si>
    <t>The power generation efficiency calculated from monitored data of the amount of fuel input for power generation and the amount of electricity generated.</t>
    <phoneticPr fontId="4"/>
  </si>
  <si>
    <t>Power generation efficiency obtained from manufacturer's specification.</t>
    <phoneticPr fontId="4"/>
  </si>
  <si>
    <t>For options a); b) of 2) captive electricity; options b); c) of 3) electricity directly supplied from SPP.</t>
    <phoneticPr fontId="4"/>
  </si>
  <si>
    <t>For option a) of 2) captive electricity; option b) of 3) electricity directly supplied from SPP.</t>
    <phoneticPr fontId="4"/>
  </si>
  <si>
    <t>For option b) of 2) captive electricity; option c) of 3) electricity directly supplied from SPP.</t>
    <phoneticPr fontId="4"/>
  </si>
  <si>
    <r>
      <t xml:space="preserve">Data is measured by measuring equipments in the factory.
- Measuring and recording:
</t>
    </r>
    <r>
      <rPr>
        <sz val="11"/>
        <color theme="1"/>
        <rFont val="ＭＳ Ｐゴシック"/>
        <family val="3"/>
        <charset val="128"/>
      </rPr>
      <t>　</t>
    </r>
    <r>
      <rPr>
        <sz val="11"/>
        <color theme="1"/>
        <rFont val="Arial"/>
        <family val="2"/>
      </rPr>
      <t xml:space="preserve">1) Measured data is  recorded and stored in the measuring equipments.
</t>
    </r>
    <r>
      <rPr>
        <sz val="11"/>
        <color theme="1"/>
        <rFont val="ＭＳ Ｐゴシック"/>
        <family val="3"/>
        <charset val="128"/>
      </rPr>
      <t>　</t>
    </r>
    <r>
      <rPr>
        <sz val="11"/>
        <color theme="1"/>
        <rFont val="Arial"/>
        <family val="2"/>
      </rPr>
      <t>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4"/>
  </si>
  <si>
    <t>mass or volume/p</t>
    <phoneticPr fontId="4"/>
  </si>
  <si>
    <t>For option b) of 2) captive electricity; option c) of 3) electricity directly supplied from SPP</t>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</si>
  <si>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r>
      <rPr>
        <sz val="11"/>
        <color theme="1"/>
        <rFont val="Arial"/>
        <family val="2"/>
      </rPr>
      <t>;</t>
    </r>
    <r>
      <rPr>
        <b/>
        <sz val="11"/>
        <color theme="1"/>
        <rFont val="Arial"/>
        <family val="2"/>
      </rPr>
      <t xml:space="preserve">
</t>
    </r>
    <r>
      <rPr>
        <sz val="11"/>
        <color theme="1"/>
        <rFont val="Arial"/>
        <family val="2"/>
      </rPr>
      <t xml:space="preserve">[For 3) electricity directly supplied from small power producer (SPP) ] </t>
    </r>
    <r>
      <rPr>
        <b/>
        <sz val="11"/>
        <color theme="1"/>
        <rFont val="Arial"/>
        <family val="2"/>
      </rPr>
      <t xml:space="preserve">
</t>
    </r>
    <r>
      <rPr>
        <sz val="11"/>
        <color theme="1"/>
        <rFont val="Arial"/>
        <family val="2"/>
      </rPr>
      <t>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</si>
  <si>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r>
      <rPr>
        <sz val="11"/>
        <color theme="1"/>
        <rFont val="Arial"/>
        <family val="2"/>
      </rPr>
      <t xml:space="preserve">;
[For 3) electricity directly supplied from small power producer (SPP) ] </t>
    </r>
    <r>
      <rPr>
        <b/>
        <sz val="11"/>
        <color theme="1"/>
        <rFont val="Arial"/>
        <family val="2"/>
      </rPr>
      <t xml:space="preserve">
</t>
    </r>
    <r>
      <rPr>
        <sz val="11"/>
        <color theme="1"/>
        <rFont val="Arial"/>
        <family val="2"/>
      </rPr>
      <t>CO</t>
    </r>
    <r>
      <rPr>
        <vertAlign val="subscript"/>
        <sz val="11"/>
        <color theme="1"/>
        <rFont val="Arial"/>
        <family val="2"/>
      </rPr>
      <t xml:space="preserve">2 </t>
    </r>
    <r>
      <rPr>
        <sz val="11"/>
        <color theme="1"/>
        <rFont val="Arial"/>
        <family val="2"/>
      </rPr>
      <t xml:space="preserve">emission factor for consumed electricity
</t>
    </r>
    <r>
      <rPr>
        <b/>
        <sz val="11"/>
        <color theme="1"/>
        <rFont val="Arial"/>
        <family val="2"/>
      </rPr>
      <t>Option c)</t>
    </r>
    <phoneticPr fontId="4"/>
  </si>
  <si>
    <r>
      <t xml:space="preserve">[For 2) captive electricity]
</t>
    </r>
    <r>
      <rPr>
        <b/>
        <sz val="11"/>
        <color theme="1"/>
        <rFont val="Arial"/>
        <family val="2"/>
      </rPr>
      <t xml:space="preserve">In case the captive electricity generation system meets all of the following conditions;
</t>
    </r>
    <r>
      <rPr>
        <sz val="11"/>
        <color theme="1"/>
        <rFont val="Arial"/>
        <family val="2"/>
      </rPr>
      <t xml:space="preserve"> - The system is non-renewable generation system
 - Electricity generation capacity of the system is less than or equal to 15 MW</t>
    </r>
    <phoneticPr fontId="4"/>
  </si>
  <si>
    <r>
      <t>[For 1) grid electricity]
CO</t>
    </r>
    <r>
      <rPr>
        <vertAlign val="subscript"/>
        <sz val="11"/>
        <color theme="1"/>
        <rFont val="Arial"/>
        <family val="2"/>
      </rPr>
      <t>2</t>
    </r>
    <r>
      <rPr>
        <sz val="11"/>
        <color theme="1"/>
        <rFont val="Arial"/>
        <family val="2"/>
      </rPr>
      <t xml:space="preserve"> emission factor for consumed electricity</t>
    </r>
    <phoneticPr fontId="4"/>
  </si>
  <si>
    <r>
      <t>[For 3) electricity directly supplied from small power producer (SPP) ]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phoneticPr fontId="4"/>
  </si>
  <si>
    <t xml:space="preserve">[Electricity directly supplied from SPP]
a) The value provided by the SPP with the evidence stating information relevant to the value of emission factor e.g. data of power generation, type of power plant, type of fossil fuel, period of time. </t>
    <phoneticPr fontId="4"/>
  </si>
  <si>
    <r>
      <t>When project chiller may consume electricity supplied from more than 1 SPP, the project participant applies the CO</t>
    </r>
    <r>
      <rPr>
        <vertAlign val="subscript"/>
        <sz val="11"/>
        <color theme="1"/>
        <rFont val="Arial"/>
        <family val="2"/>
      </rPr>
      <t>2</t>
    </r>
    <r>
      <rPr>
        <sz val="11"/>
        <color theme="1"/>
        <rFont val="Arial"/>
        <family val="2"/>
      </rPr>
      <t xml:space="preserve"> emission factor with the lowest value.</t>
    </r>
    <phoneticPr fontId="4"/>
  </si>
  <si>
    <t>GJ/mass or volume</t>
    <phoneticPr fontId="4"/>
  </si>
  <si>
    <r>
      <t>Calculated
In case of [ 3) Electricity directly supplied from small power producer (SPP) ], when project chiller may consume electricity supplied from more than 1 SPP, the project participant applies the CO</t>
    </r>
    <r>
      <rPr>
        <vertAlign val="subscript"/>
        <sz val="11"/>
        <color theme="1"/>
        <rFont val="Arial"/>
        <family val="2"/>
      </rPr>
      <t>2</t>
    </r>
    <r>
      <rPr>
        <sz val="11"/>
        <color theme="1"/>
        <rFont val="Arial"/>
        <family val="2"/>
      </rPr>
      <t xml:space="preserve"> emission factor with the lowest value.</t>
    </r>
    <phoneticPr fontId="4"/>
  </si>
  <si>
    <r>
      <t>Calculated
In case of [ 3) electricity directly supplied from small power producer (SPP) ], when project chiller may consume electricity supplied from more than 1 SPP, the project participant applies the CO</t>
    </r>
    <r>
      <rPr>
        <vertAlign val="subscript"/>
        <sz val="11"/>
        <color theme="1"/>
        <rFont val="Arial"/>
        <family val="2"/>
      </rPr>
      <t>2</t>
    </r>
    <r>
      <rPr>
        <sz val="11"/>
        <color theme="1"/>
        <rFont val="Arial"/>
        <family val="2"/>
      </rPr>
      <t xml:space="preserve"> emission factor with the lowest value.</t>
    </r>
    <phoneticPr fontId="4"/>
  </si>
  <si>
    <t>Monitoring Spreadsheet: JCM_TH_AM005_ver02.0</t>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</si>
  <si>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r>
      <rPr>
        <sz val="11"/>
        <color theme="1"/>
        <rFont val="Arial"/>
        <family val="2"/>
      </rPr>
      <t>;
[For 3) electricity directly supplied from small power producer (SPP) ] 
CO</t>
    </r>
    <r>
      <rPr>
        <vertAlign val="subscript"/>
        <sz val="11"/>
        <color theme="1"/>
        <rFont val="Arial"/>
        <family val="2"/>
      </rPr>
      <t xml:space="preserve">2 </t>
    </r>
    <r>
      <rPr>
        <sz val="11"/>
        <color theme="1"/>
        <rFont val="Arial"/>
        <family val="2"/>
      </rPr>
      <t xml:space="preserve">emission factor for consumed electricity
</t>
    </r>
    <r>
      <rPr>
        <b/>
        <sz val="11"/>
        <color theme="1"/>
        <rFont val="Arial"/>
        <family val="2"/>
      </rPr>
      <t>Option b)</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</si>
  <si>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r>
      <rPr>
        <sz val="11"/>
        <color theme="1"/>
        <rFont val="Arial"/>
        <family val="2"/>
      </rPr>
      <t>;
[For 3) electricity directly supplied from small power producer (SPP) ]</t>
    </r>
    <r>
      <rPr>
        <b/>
        <sz val="11"/>
        <color theme="1"/>
        <rFont val="Arial"/>
        <family val="2"/>
      </rPr>
      <t xml:space="preserve"> </t>
    </r>
    <r>
      <rPr>
        <sz val="11"/>
        <color theme="1"/>
        <rFont val="Arial"/>
        <family val="2"/>
      </rPr>
      <t xml:space="preserve">
CO2 emission factor for consumed electricity
</t>
    </r>
    <r>
      <rPr>
        <b/>
        <sz val="11"/>
        <color theme="1"/>
        <rFont val="Arial"/>
        <family val="2"/>
      </rPr>
      <t>Option c)</t>
    </r>
    <phoneticPr fontId="4"/>
  </si>
  <si>
    <r>
      <t>[For 3) electricity directly supplied from small power producer (SPP) ]
CO</t>
    </r>
    <r>
      <rPr>
        <vertAlign val="subscript"/>
        <sz val="11"/>
        <color theme="1"/>
        <rFont val="Arial"/>
        <family val="2"/>
      </rPr>
      <t xml:space="preserve">2 </t>
    </r>
    <r>
      <rPr>
        <sz val="11"/>
        <color theme="1"/>
        <rFont val="Arial"/>
        <family val="2"/>
      </rPr>
      <t xml:space="preserve">emission factor for consumed electricity
</t>
    </r>
    <r>
      <rPr>
        <b/>
        <sz val="11"/>
        <color theme="1"/>
        <rFont val="Arial"/>
        <family val="2"/>
      </rPr>
      <t>Option a)</t>
    </r>
    <phoneticPr fontId="4"/>
  </si>
  <si>
    <r>
      <t xml:space="preserve">Data is measured by measuring equipments in the factory.
- Measuring and recording:
</t>
    </r>
    <r>
      <rPr>
        <sz val="11"/>
        <color theme="1"/>
        <rFont val="ＭＳ Ｐゴシック"/>
        <family val="3"/>
        <charset val="128"/>
      </rPr>
      <t>　</t>
    </r>
    <r>
      <rPr>
        <sz val="11"/>
        <color theme="1"/>
        <rFont val="Arial"/>
        <family val="2"/>
      </rPr>
      <t xml:space="preserve">1) Measured data is  recorded and stored in the measuring equipments.
</t>
    </r>
    <r>
      <rPr>
        <sz val="11"/>
        <color theme="1"/>
        <rFont val="ＭＳ Ｐゴシック"/>
        <family val="3"/>
        <charset val="128"/>
      </rPr>
      <t>　</t>
    </r>
    <r>
      <rPr>
        <sz val="11"/>
        <color theme="1"/>
        <rFont val="Arial"/>
        <family val="2"/>
      </rPr>
      <t>2) Recorded data is checked its integrity once a month by responsible staff.
- Calibration:
The electrical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electrical measuring equipment has been prepared by the time of installation.</t>
    </r>
    <phoneticPr fontId="4"/>
  </si>
  <si>
    <t>for option b) of 2) captive electricity;  option c) of 3) electricity directly supplied from SPP</t>
    <phoneticPr fontId="4"/>
  </si>
  <si>
    <t>for option b) of 2) captive electricity; option c) of 3) electricity directly supplied from SPP</t>
    <phoneticPr fontId="4"/>
  </si>
  <si>
    <r>
      <t xml:space="preserve">[For 2) captive electricity] 
CO2 emission factor for consumed electricity
</t>
    </r>
    <r>
      <rPr>
        <b/>
        <sz val="11"/>
        <color theme="1"/>
        <rFont val="Arial"/>
        <family val="2"/>
      </rPr>
      <t>Option a)</t>
    </r>
    <r>
      <rPr>
        <sz val="11"/>
        <color theme="1"/>
        <rFont val="Arial"/>
        <family val="2"/>
      </rPr>
      <t xml:space="preserve">;
[For 3) electricity directly supplied from small power producer (SPP) ] 
CO2 emission factor for consumed electricity
</t>
    </r>
    <r>
      <rPr>
        <b/>
        <sz val="11"/>
        <color theme="1"/>
        <rFont val="Arial"/>
        <family val="2"/>
      </rPr>
      <t>Option b)</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</si>
  <si>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r>
      <rPr>
        <sz val="11"/>
        <color theme="1"/>
        <rFont val="Arial"/>
        <family val="2"/>
      </rPr>
      <t xml:space="preserve">;
[For 3) electricity directly supplied from small power producer (SPP) ] 
CO2 emission factor for consumed electricity
</t>
    </r>
    <r>
      <rPr>
        <b/>
        <sz val="11"/>
        <color theme="1"/>
        <rFont val="Arial"/>
        <family val="2"/>
      </rPr>
      <t>Option c)</t>
    </r>
    <phoneticPr fontId="4"/>
  </si>
  <si>
    <t>[Electricity directly supplied from SPP]
a) The value provided by the SPP with the evidence stating information relevant to the value of emission factor e.g. data of power generation, type of power plant, type of fossil fuel, period of time.</t>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</si>
  <si>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r>
      <rPr>
        <sz val="11"/>
        <color theme="1"/>
        <rFont val="Arial"/>
        <family val="2"/>
      </rPr>
      <t>;</t>
    </r>
    <r>
      <rPr>
        <b/>
        <sz val="11"/>
        <color theme="1"/>
        <rFont val="Arial"/>
        <family val="2"/>
      </rPr>
      <t xml:space="preserve">
</t>
    </r>
    <r>
      <rPr>
        <sz val="11"/>
        <color theme="1"/>
        <rFont val="Arial"/>
        <family val="2"/>
      </rPr>
      <t>[For 3) electricity directly supplied from small power producer (SPP) ] 
CO2 emission factor for consumed electricity</t>
    </r>
    <r>
      <rPr>
        <b/>
        <sz val="11"/>
        <color theme="1"/>
        <rFont val="Arial"/>
        <family val="2"/>
      </rPr>
      <t xml:space="preserve">
Option b)</t>
    </r>
    <phoneticPr fontId="4"/>
  </si>
  <si>
    <r>
      <t>[For 2)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r>
      <rPr>
        <sz val="11"/>
        <color theme="1"/>
        <rFont val="Arial"/>
        <family val="2"/>
      </rPr>
      <t xml:space="preserve">
[For 3) electricity directly supplied from small power producer (SPP) ] 
CO2 emission factor for consumed electricity</t>
    </r>
    <r>
      <rPr>
        <b/>
        <sz val="11"/>
        <color theme="1"/>
        <rFont val="Arial"/>
        <family val="2"/>
      </rPr>
      <t xml:space="preserve">
Option c)</t>
    </r>
    <phoneticPr fontId="4"/>
  </si>
  <si>
    <r>
      <t xml:space="preserve">[For 2) captive electricity]
</t>
    </r>
    <r>
      <rPr>
        <b/>
        <sz val="11"/>
        <color theme="1"/>
        <rFont val="Arial"/>
        <family val="2"/>
      </rPr>
      <t>In case the captive electricity generation system meets all of the following conditions;</t>
    </r>
    <r>
      <rPr>
        <sz val="11"/>
        <color theme="1"/>
        <rFont val="Arial"/>
        <family val="2"/>
      </rPr>
      <t xml:space="preserve">
 - The system is non-renewable generation system
 - Electricity generation capacity of the system is less than or equal to 15 MW
</t>
    </r>
    <r>
      <rPr>
        <strike/>
        <sz val="11"/>
        <color rgb="FF0070C0"/>
        <rFont val="Arial"/>
        <family val="2"/>
      </rPr>
      <t/>
    </r>
    <phoneticPr fontId="4"/>
  </si>
  <si>
    <r>
      <t xml:space="preserve">Project emissions of project chiller </t>
    </r>
    <r>
      <rPr>
        <i/>
        <sz val="11"/>
        <color theme="1"/>
        <rFont val="Arial"/>
        <family val="2"/>
      </rPr>
      <t>i</t>
    </r>
    <r>
      <rPr>
        <sz val="11"/>
        <color theme="1"/>
        <rFont val="Arial"/>
        <family val="2"/>
      </rPr>
      <t xml:space="preserve"> during the period </t>
    </r>
    <r>
      <rPr>
        <i/>
        <sz val="11"/>
        <color theme="1"/>
        <rFont val="Arial"/>
        <family val="2"/>
      </rPr>
      <t>p</t>
    </r>
    <phoneticPr fontId="3"/>
  </si>
  <si>
    <r>
      <t>tCO</t>
    </r>
    <r>
      <rPr>
        <vertAlign val="subscript"/>
        <sz val="11"/>
        <color theme="1"/>
        <rFont val="Arial"/>
        <family val="2"/>
      </rPr>
      <t>2</t>
    </r>
    <r>
      <rPr>
        <sz val="11"/>
        <color theme="1"/>
        <rFont val="Arial"/>
        <family val="2"/>
      </rPr>
      <t>/p</t>
    </r>
    <phoneticPr fontId="3"/>
  </si>
  <si>
    <r>
      <t xml:space="preserve">[For 2) captive electricity]
</t>
    </r>
    <r>
      <rPr>
        <b/>
        <sz val="11"/>
        <color theme="1"/>
        <rFont val="Arial"/>
        <family val="2"/>
      </rPr>
      <t>In case the captive electricity generation system meets all of the following conditions</t>
    </r>
    <r>
      <rPr>
        <sz val="11"/>
        <color theme="1"/>
        <rFont val="Arial"/>
        <family val="2"/>
      </rPr>
      <t xml:space="preserve">;
 - The system is non-renewable generation system
 - Electricity generation capacity of the system is less than or equal to 15 MW
</t>
    </r>
    <r>
      <rPr>
        <strike/>
        <sz val="11"/>
        <color theme="1"/>
        <rFont val="Arial"/>
        <family val="2"/>
      </rPr>
      <t/>
    </r>
    <phoneticPr fontId="4"/>
  </si>
</sst>
</file>

<file path=xl/styles.xml><?xml version="1.0" encoding="utf-8"?>
<styleSheet xmlns="http://schemas.openxmlformats.org/spreadsheetml/2006/main">
  <numFmts count="9">
    <numFmt numFmtId="187" formatCode="#,##0_ ;[Red]\-#,##0\ "/>
    <numFmt numFmtId="188" formatCode="#,##0.000_ ;[Red]\-#,##0.000\ "/>
    <numFmt numFmtId="189" formatCode="0.00_ "/>
    <numFmt numFmtId="190" formatCode="#,##0.00_ ;[Red]\-#,##0.00\ "/>
    <numFmt numFmtId="191" formatCode="0.00_ ;[Red]\-0.00\ "/>
    <numFmt numFmtId="192" formatCode="0.0000_ ;[Red]\-0.0000\ "/>
    <numFmt numFmtId="193" formatCode="0.000_ ;[Red]\-0.000\ "/>
    <numFmt numFmtId="194" formatCode="#,##0.0_ ;[Red]\-#,##0.0\ "/>
    <numFmt numFmtId="195" formatCode="#,##0.0000_ ;[Red]\-#,##0.0000\ "/>
  </numFmts>
  <fonts count="32">
    <font>
      <sz val="11"/>
      <color theme="1"/>
      <name val="Tahoma"/>
      <family val="3"/>
      <charset val="128"/>
      <scheme val="minor"/>
    </font>
    <font>
      <sz val="11"/>
      <color theme="1"/>
      <name val="Tahoma"/>
      <family val="3"/>
      <charset val="128"/>
      <scheme val="minor"/>
    </font>
    <font>
      <sz val="11"/>
      <color indexed="8"/>
      <name val="Arial"/>
      <family val="2"/>
    </font>
    <font>
      <sz val="6"/>
      <name val="Tahoma"/>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i/>
      <sz val="11"/>
      <color indexed="8"/>
      <name val="Arial"/>
      <family val="2"/>
    </font>
    <font>
      <vertAlign val="subscript"/>
      <sz val="11"/>
      <color indexed="8"/>
      <name val="Arial"/>
      <family val="2"/>
    </font>
    <font>
      <b/>
      <sz val="11"/>
      <name val="Arial"/>
      <family val="2"/>
    </font>
    <font>
      <sz val="11"/>
      <color rgb="FF000000"/>
      <name val="Arial"/>
      <family val="2"/>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sz val="11"/>
      <color theme="1"/>
      <name val="Arial"/>
      <family val="2"/>
    </font>
    <font>
      <vertAlign val="subscript"/>
      <sz val="11"/>
      <color theme="1"/>
      <name val="Arial"/>
      <family val="2"/>
    </font>
    <font>
      <sz val="11"/>
      <name val="Arial Unicode MS"/>
      <family val="3"/>
      <charset val="128"/>
    </font>
    <font>
      <b/>
      <i/>
      <sz val="11"/>
      <color indexed="8"/>
      <name val="Arial"/>
      <family val="2"/>
    </font>
    <font>
      <b/>
      <vertAlign val="subscript"/>
      <sz val="11"/>
      <color indexed="8"/>
      <name val="Arial"/>
      <family val="2"/>
    </font>
    <font>
      <b/>
      <vertAlign val="subscript"/>
      <sz val="11"/>
      <color indexed="9"/>
      <name val="Arial"/>
      <family val="2"/>
    </font>
    <font>
      <sz val="11"/>
      <color rgb="FFFF0000"/>
      <name val="Arial"/>
      <family val="2"/>
    </font>
    <font>
      <strike/>
      <sz val="11"/>
      <color theme="1"/>
      <name val="Arial"/>
      <family val="2"/>
    </font>
    <font>
      <strike/>
      <sz val="11"/>
      <color rgb="FF0070C0"/>
      <name val="Arial"/>
      <family val="2"/>
    </font>
    <font>
      <sz val="11"/>
      <color theme="1"/>
      <name val="ＭＳ Ｐゴシック"/>
      <family val="3"/>
      <charset val="128"/>
    </font>
    <font>
      <i/>
      <sz val="11"/>
      <color theme="1"/>
      <name val="Arial"/>
      <family val="2"/>
    </font>
  </fonts>
  <fills count="11">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rgb="FFC5D9F1"/>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3" tint="0.59999389629810485"/>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indexed="23"/>
      </left>
      <right style="thin">
        <color theme="1" tint="0.34998626667073579"/>
      </right>
      <top style="thin">
        <color indexed="23"/>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style="thin">
        <color indexed="23"/>
      </left>
      <right style="thin">
        <color theme="1" tint="0.34998626667073579"/>
      </right>
      <top style="thin">
        <color indexed="23"/>
      </top>
      <bottom style="thin">
        <color indexed="23"/>
      </bottom>
      <diagonal/>
    </border>
    <border>
      <left style="thin">
        <color indexed="23"/>
      </left>
      <right style="thin">
        <color indexed="23"/>
      </right>
      <top/>
      <bottom style="thin">
        <color theme="1" tint="0.34998626667073579"/>
      </bottom>
      <diagonal/>
    </border>
    <border>
      <left style="thin">
        <color indexed="23"/>
      </left>
      <right/>
      <top style="thin">
        <color indexed="23"/>
      </top>
      <bottom style="thin">
        <color theme="1" tint="0.34998626667073579"/>
      </bottom>
      <diagonal/>
    </border>
    <border>
      <left/>
      <right/>
      <top style="thin">
        <color indexed="23"/>
      </top>
      <bottom style="thin">
        <color theme="1" tint="0.34998626667073579"/>
      </bottom>
      <diagonal/>
    </border>
    <border>
      <left/>
      <right style="thin">
        <color indexed="23"/>
      </right>
      <top style="thin">
        <color indexed="23"/>
      </top>
      <bottom style="thin">
        <color theme="1" tint="0.34998626667073579"/>
      </bottom>
      <diagonal/>
    </border>
    <border>
      <left style="thin">
        <color indexed="23"/>
      </left>
      <right style="thin">
        <color indexed="23"/>
      </right>
      <top style="thin">
        <color indexed="23"/>
      </top>
      <bottom style="thin">
        <color theme="1" tint="0.34998626667073579"/>
      </bottom>
      <diagonal/>
    </border>
    <border>
      <left style="thin">
        <color indexed="23"/>
      </left>
      <right style="thin">
        <color theme="1" tint="0.34998626667073579"/>
      </right>
      <top style="thin">
        <color indexed="23"/>
      </top>
      <bottom style="thin">
        <color theme="1" tint="0.34998626667073579"/>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s>
  <cellStyleXfs count="3">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cellStyleXfs>
  <cellXfs count="194">
    <xf numFmtId="0" fontId="0" fillId="0" borderId="0" xfId="0">
      <alignment vertical="center"/>
    </xf>
    <xf numFmtId="0" fontId="2" fillId="0" borderId="0" xfId="0" applyFont="1">
      <alignment vertical="center"/>
    </xf>
    <xf numFmtId="0" fontId="8" fillId="0" borderId="1" xfId="0" applyFont="1" applyFill="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188" fontId="8" fillId="4" borderId="1" xfId="1" applyNumberFormat="1" applyFont="1" applyFill="1" applyBorder="1" applyAlignment="1" applyProtection="1">
      <alignment horizontal="right" vertical="center"/>
      <protection locked="0"/>
    </xf>
    <xf numFmtId="0" fontId="2" fillId="0" borderId="0" xfId="0" applyFont="1" applyBorder="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2" fillId="0" borderId="0" xfId="0" applyFont="1" applyFill="1" applyBorder="1" applyAlignment="1">
      <alignment horizontal="center" vertical="center"/>
    </xf>
    <xf numFmtId="0" fontId="2" fillId="4" borderId="0" xfId="0" applyFont="1" applyFill="1" applyBorder="1">
      <alignment vertical="center"/>
    </xf>
    <xf numFmtId="0" fontId="8" fillId="0" borderId="2" xfId="0" applyFont="1" applyBorder="1" applyProtection="1">
      <alignment vertical="center"/>
      <protection locked="0"/>
    </xf>
    <xf numFmtId="190" fontId="8" fillId="0" borderId="1" xfId="1" applyNumberFormat="1" applyFont="1" applyFill="1" applyBorder="1" applyProtection="1">
      <alignment vertical="center"/>
      <protection locked="0"/>
    </xf>
    <xf numFmtId="0" fontId="2" fillId="0" borderId="0" xfId="0" applyFont="1" applyAlignment="1">
      <alignment horizontal="right" vertical="center"/>
    </xf>
    <xf numFmtId="188" fontId="21" fillId="4" borderId="1" xfId="1" applyNumberFormat="1" applyFont="1" applyFill="1" applyBorder="1" applyProtection="1">
      <alignment vertical="center"/>
      <protection locked="0"/>
    </xf>
    <xf numFmtId="0" fontId="2" fillId="3" borderId="14" xfId="0" applyFont="1" applyFill="1" applyBorder="1">
      <alignment vertical="center"/>
    </xf>
    <xf numFmtId="0" fontId="2" fillId="3" borderId="11" xfId="0" applyFont="1" applyFill="1" applyBorder="1">
      <alignment vertical="center"/>
    </xf>
    <xf numFmtId="0" fontId="2" fillId="3" borderId="5" xfId="0" applyFont="1" applyFill="1" applyBorder="1">
      <alignment vertical="center"/>
    </xf>
    <xf numFmtId="0" fontId="2" fillId="10" borderId="6" xfId="0" applyFont="1" applyFill="1" applyBorder="1">
      <alignment vertical="center"/>
    </xf>
    <xf numFmtId="0" fontId="2" fillId="10" borderId="7" xfId="0" applyFont="1" applyFill="1" applyBorder="1">
      <alignment vertical="center"/>
    </xf>
    <xf numFmtId="0" fontId="2" fillId="10" borderId="8" xfId="0" applyFont="1" applyFill="1" applyBorder="1">
      <alignment vertical="center"/>
    </xf>
    <xf numFmtId="0" fontId="2" fillId="10" borderId="12" xfId="0" applyFont="1" applyFill="1" applyBorder="1">
      <alignment vertical="center"/>
    </xf>
    <xf numFmtId="0" fontId="2" fillId="10" borderId="0" xfId="0" applyFont="1" applyFill="1" applyBorder="1">
      <alignment vertical="center"/>
    </xf>
    <xf numFmtId="0" fontId="2" fillId="10" borderId="1" xfId="0" applyFont="1" applyFill="1" applyBorder="1">
      <alignment vertical="center"/>
    </xf>
    <xf numFmtId="0" fontId="2" fillId="10" borderId="13" xfId="0" applyFont="1" applyFill="1" applyBorder="1" applyAlignment="1">
      <alignment vertical="center"/>
    </xf>
    <xf numFmtId="0" fontId="2" fillId="10" borderId="1" xfId="0" applyFont="1" applyFill="1" applyBorder="1" applyAlignment="1">
      <alignment vertical="center"/>
    </xf>
    <xf numFmtId="0" fontId="6" fillId="9" borderId="22" xfId="0" applyFont="1" applyFill="1" applyBorder="1">
      <alignment vertical="center"/>
    </xf>
    <xf numFmtId="0" fontId="2" fillId="9" borderId="23" xfId="0" applyFont="1" applyFill="1" applyBorder="1">
      <alignment vertical="center"/>
    </xf>
    <xf numFmtId="0" fontId="2" fillId="9" borderId="2" xfId="0" applyFont="1" applyFill="1" applyBorder="1">
      <alignment vertical="center"/>
    </xf>
    <xf numFmtId="0" fontId="6" fillId="9" borderId="2" xfId="0" applyFont="1" applyFill="1" applyBorder="1">
      <alignment vertical="center"/>
    </xf>
    <xf numFmtId="0" fontId="6" fillId="9" borderId="2" xfId="0" applyFont="1" applyFill="1" applyBorder="1" applyAlignment="1">
      <alignment horizontal="center" vertical="center"/>
    </xf>
    <xf numFmtId="0" fontId="6" fillId="9" borderId="2" xfId="0" applyFont="1" applyFill="1" applyBorder="1" applyAlignment="1">
      <alignment horizontal="center" vertical="center" shrinkToFit="1"/>
    </xf>
    <xf numFmtId="0" fontId="2" fillId="9" borderId="24" xfId="0" applyFont="1" applyFill="1" applyBorder="1">
      <alignment vertical="center"/>
    </xf>
    <xf numFmtId="0" fontId="6" fillId="9" borderId="25" xfId="0" applyFont="1" applyFill="1" applyBorder="1">
      <alignment vertical="center"/>
    </xf>
    <xf numFmtId="0" fontId="2" fillId="9" borderId="19" xfId="0" applyFont="1" applyFill="1" applyBorder="1">
      <alignment vertical="center"/>
    </xf>
    <xf numFmtId="0" fontId="6" fillId="9" borderId="19" xfId="0" applyFont="1" applyFill="1" applyBorder="1">
      <alignment vertical="center"/>
    </xf>
    <xf numFmtId="0" fontId="2" fillId="8" borderId="15" xfId="0" applyFont="1" applyFill="1" applyBorder="1">
      <alignment vertical="center"/>
    </xf>
    <xf numFmtId="0" fontId="21" fillId="8" borderId="16"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16" xfId="0" applyFont="1" applyFill="1" applyBorder="1" applyAlignment="1">
      <alignment horizontal="center" vertical="center" shrinkToFit="1"/>
    </xf>
    <xf numFmtId="0" fontId="2" fillId="0" borderId="26" xfId="0" applyFont="1" applyFill="1" applyBorder="1" applyAlignment="1">
      <alignment horizontal="center" vertical="center"/>
    </xf>
    <xf numFmtId="0" fontId="2" fillId="0" borderId="26" xfId="0" applyFont="1" applyBorder="1" applyAlignment="1">
      <alignment horizontal="center" vertical="center"/>
    </xf>
    <xf numFmtId="0" fontId="8" fillId="0" borderId="26" xfId="0" applyFont="1" applyBorder="1" applyAlignment="1">
      <alignment horizontal="center" vertical="center"/>
    </xf>
    <xf numFmtId="0" fontId="2" fillId="10" borderId="27" xfId="0" applyFont="1" applyFill="1" applyBorder="1">
      <alignment vertical="center"/>
    </xf>
    <xf numFmtId="0" fontId="2" fillId="3" borderId="28" xfId="0" applyFont="1" applyFill="1" applyBorder="1">
      <alignment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11" fillId="0" borderId="0" xfId="0" applyFont="1" applyAlignment="1">
      <alignment horizontal="center" vertical="center"/>
    </xf>
    <xf numFmtId="0" fontId="8" fillId="8" borderId="15" xfId="0" applyFont="1" applyFill="1" applyBorder="1">
      <alignment vertical="center"/>
    </xf>
    <xf numFmtId="0" fontId="2" fillId="3" borderId="29" xfId="0" applyFont="1" applyFill="1" applyBorder="1">
      <alignment vertical="center"/>
    </xf>
    <xf numFmtId="0" fontId="2" fillId="3" borderId="30" xfId="0" applyFont="1" applyFill="1" applyBorder="1">
      <alignment vertical="center"/>
    </xf>
    <xf numFmtId="190" fontId="2" fillId="0" borderId="9" xfId="0" applyNumberFormat="1" applyFont="1" applyBorder="1">
      <alignment vertical="center"/>
    </xf>
    <xf numFmtId="190" fontId="8" fillId="0" borderId="6" xfId="0" applyNumberFormat="1" applyFont="1" applyFill="1" applyBorder="1">
      <alignment vertical="center"/>
    </xf>
    <xf numFmtId="190" fontId="8" fillId="0" borderId="9" xfId="0" applyNumberFormat="1" applyFont="1" applyBorder="1">
      <alignment vertical="center"/>
    </xf>
    <xf numFmtId="190" fontId="8" fillId="0" borderId="27" xfId="0" applyNumberFormat="1" applyFont="1" applyFill="1" applyBorder="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5" fillId="7" borderId="0" xfId="0" applyFont="1" applyFill="1" applyAlignment="1" applyProtection="1">
      <alignment vertical="center"/>
    </xf>
    <xf numFmtId="0" fontId="6" fillId="7" borderId="0" xfId="0" applyFont="1" applyFill="1" applyAlignment="1" applyProtection="1">
      <alignment vertical="center"/>
    </xf>
    <xf numFmtId="0" fontId="6" fillId="7" borderId="0" xfId="0" applyFont="1" applyFill="1" applyAlignment="1" applyProtection="1">
      <alignment horizontal="right" vertical="center"/>
    </xf>
    <xf numFmtId="0" fontId="7" fillId="0" borderId="0" xfId="0" applyFont="1" applyFill="1" applyBorder="1" applyProtection="1">
      <alignment vertical="center"/>
    </xf>
    <xf numFmtId="0" fontId="6" fillId="6" borderId="1" xfId="0" applyFont="1" applyFill="1" applyBorder="1" applyAlignment="1" applyProtection="1">
      <alignment horizontal="center" vertical="center" wrapText="1"/>
    </xf>
    <xf numFmtId="0" fontId="2" fillId="0" borderId="0" xfId="0" applyFont="1" applyAlignment="1" applyProtection="1">
      <alignment vertical="center" wrapText="1"/>
    </xf>
    <xf numFmtId="0" fontId="8" fillId="3" borderId="2" xfId="0" quotePrefix="1" applyFont="1" applyFill="1" applyBorder="1" applyAlignment="1" applyProtection="1">
      <alignment horizontal="center" vertical="center"/>
    </xf>
    <xf numFmtId="0" fontId="8" fillId="3" borderId="1" xfId="0" applyFont="1" applyFill="1" applyBorder="1" applyAlignment="1" applyProtection="1">
      <alignment vertical="center" wrapText="1"/>
    </xf>
    <xf numFmtId="0" fontId="8" fillId="5" borderId="1" xfId="0" applyFont="1" applyFill="1" applyBorder="1" applyAlignment="1" applyProtection="1">
      <alignment vertical="center" wrapText="1"/>
    </xf>
    <xf numFmtId="187" fontId="15" fillId="5" borderId="1" xfId="1" applyNumberFormat="1" applyFont="1" applyFill="1" applyBorder="1" applyAlignment="1" applyProtection="1">
      <alignment horizontal="center" vertical="center"/>
    </xf>
    <xf numFmtId="0" fontId="8" fillId="3" borderId="1" xfId="0" applyFont="1" applyFill="1" applyBorder="1" applyAlignment="1" applyProtection="1">
      <alignment vertical="center"/>
    </xf>
    <xf numFmtId="0" fontId="2" fillId="0" borderId="0" xfId="0" applyFont="1" applyFill="1" applyProtection="1">
      <alignment vertical="center"/>
    </xf>
    <xf numFmtId="188" fontId="21" fillId="5" borderId="1" xfId="1" applyNumberFormat="1" applyFont="1" applyFill="1" applyBorder="1" applyProtection="1">
      <alignment vertical="center"/>
    </xf>
    <xf numFmtId="0" fontId="21" fillId="3" borderId="1" xfId="0" applyFont="1" applyFill="1" applyBorder="1" applyAlignment="1" applyProtection="1">
      <alignment vertical="center" wrapText="1"/>
    </xf>
    <xf numFmtId="0" fontId="8" fillId="3" borderId="1" xfId="0" quotePrefix="1" applyFont="1" applyFill="1" applyBorder="1" applyAlignment="1" applyProtection="1">
      <alignment vertical="center" wrapText="1"/>
    </xf>
    <xf numFmtId="0" fontId="7" fillId="0" borderId="0" xfId="0" applyFont="1" applyProtection="1">
      <alignment vertical="center"/>
    </xf>
    <xf numFmtId="0" fontId="6" fillId="6" borderId="1" xfId="0" applyFont="1" applyFill="1" applyBorder="1" applyAlignment="1" applyProtection="1">
      <alignment horizontal="center" vertical="center"/>
    </xf>
    <xf numFmtId="0" fontId="2" fillId="3" borderId="5" xfId="0" applyFont="1" applyFill="1" applyBorder="1" applyProtection="1">
      <alignment vertical="center"/>
    </xf>
    <xf numFmtId="0" fontId="2" fillId="0" borderId="0" xfId="0" applyFont="1" applyBorder="1" applyProtection="1">
      <alignment vertical="center"/>
    </xf>
    <xf numFmtId="38" fontId="2" fillId="0" borderId="0" xfId="1" applyFont="1" applyProtection="1">
      <alignment vertical="center"/>
    </xf>
    <xf numFmtId="0" fontId="2" fillId="0" borderId="1" xfId="0" applyFont="1" applyFill="1" applyBorder="1" applyProtection="1">
      <alignment vertical="center"/>
    </xf>
    <xf numFmtId="0" fontId="2" fillId="0" borderId="0" xfId="0" applyFont="1" applyFill="1" applyBorder="1" applyAlignment="1" applyProtection="1">
      <alignment horizontal="left" vertical="center" wrapText="1"/>
    </xf>
    <xf numFmtId="191" fontId="8" fillId="0" borderId="1" xfId="0" applyNumberFormat="1" applyFont="1" applyFill="1" applyBorder="1" applyProtection="1">
      <alignment vertical="center"/>
      <protection locked="0"/>
    </xf>
    <xf numFmtId="0" fontId="21" fillId="0" borderId="0" xfId="0" applyFont="1" applyProtection="1">
      <alignment vertical="center"/>
    </xf>
    <xf numFmtId="0" fontId="21" fillId="0" borderId="0" xfId="0" applyFont="1" applyAlignment="1" applyProtection="1">
      <alignment horizontal="right" vertical="center"/>
    </xf>
    <xf numFmtId="0" fontId="16" fillId="6" borderId="2" xfId="0" applyFont="1" applyFill="1" applyBorder="1" applyProtection="1">
      <alignment vertical="center"/>
    </xf>
    <xf numFmtId="0" fontId="16" fillId="0" borderId="0" xfId="0" applyFont="1" applyProtection="1">
      <alignment vertical="center"/>
    </xf>
    <xf numFmtId="0" fontId="20" fillId="6" borderId="2" xfId="0" applyFont="1" applyFill="1" applyBorder="1" applyAlignment="1" applyProtection="1">
      <alignment vertical="center" wrapText="1"/>
    </xf>
    <xf numFmtId="0" fontId="8" fillId="3" borderId="2" xfId="0" applyFont="1" applyFill="1" applyBorder="1" applyAlignment="1" applyProtection="1">
      <alignment vertical="center" wrapText="1"/>
    </xf>
    <xf numFmtId="0" fontId="8" fillId="3" borderId="2" xfId="0" applyFont="1" applyFill="1" applyBorder="1" applyAlignment="1" applyProtection="1">
      <alignment horizontal="left" vertical="center" wrapText="1"/>
    </xf>
    <xf numFmtId="0" fontId="8" fillId="3" borderId="22" xfId="0" applyFont="1" applyFill="1" applyBorder="1" applyAlignment="1" applyProtection="1">
      <alignment horizontal="left" vertical="center" wrapText="1"/>
    </xf>
    <xf numFmtId="0" fontId="8" fillId="3" borderId="13" xfId="0" applyFont="1" applyFill="1" applyBorder="1" applyAlignment="1" applyProtection="1">
      <alignment vertical="center" wrapText="1"/>
    </xf>
    <xf numFmtId="0" fontId="21" fillId="3" borderId="13" xfId="0" applyFont="1" applyFill="1" applyBorder="1" applyAlignment="1" applyProtection="1">
      <alignment vertical="center" wrapText="1"/>
    </xf>
    <xf numFmtId="0" fontId="8" fillId="3" borderId="21" xfId="0" applyFont="1" applyFill="1" applyBorder="1" applyAlignment="1" applyProtection="1">
      <alignment vertical="center" wrapText="1"/>
    </xf>
    <xf numFmtId="0" fontId="14" fillId="5" borderId="2" xfId="0" applyFont="1" applyFill="1" applyBorder="1" applyAlignment="1" applyProtection="1">
      <alignment horizontal="right" vertical="center"/>
    </xf>
    <xf numFmtId="0" fontId="8" fillId="5" borderId="2" xfId="0" applyFont="1" applyFill="1" applyBorder="1" applyAlignment="1" applyProtection="1">
      <alignment horizontal="right" vertical="center"/>
    </xf>
    <xf numFmtId="189" fontId="8" fillId="0" borderId="2" xfId="0" applyNumberFormat="1" applyFont="1" applyFill="1" applyBorder="1" applyProtection="1">
      <alignment vertical="center"/>
      <protection locked="0"/>
    </xf>
    <xf numFmtId="193" fontId="15" fillId="5" borderId="2" xfId="1" applyNumberFormat="1" applyFont="1" applyFill="1" applyBorder="1" applyProtection="1">
      <alignment vertical="center"/>
    </xf>
    <xf numFmtId="193" fontId="15" fillId="5" borderId="2" xfId="0" applyNumberFormat="1" applyFont="1" applyFill="1" applyBorder="1" applyProtection="1">
      <alignment vertical="center"/>
    </xf>
    <xf numFmtId="193" fontId="21" fillId="5" borderId="2" xfId="0" applyNumberFormat="1" applyFont="1" applyFill="1" applyBorder="1" applyProtection="1">
      <alignment vertical="center"/>
    </xf>
    <xf numFmtId="190" fontId="15" fillId="5" borderId="2" xfId="1" applyNumberFormat="1" applyFont="1" applyFill="1" applyBorder="1" applyProtection="1">
      <alignment vertical="center"/>
    </xf>
    <xf numFmtId="190" fontId="15" fillId="5" borderId="2" xfId="0" applyNumberFormat="1" applyFont="1" applyFill="1" applyBorder="1" applyProtection="1">
      <alignment vertical="center"/>
    </xf>
    <xf numFmtId="190" fontId="8" fillId="0" borderId="2" xfId="1" applyNumberFormat="1" applyFont="1" applyBorder="1" applyProtection="1">
      <alignment vertical="center"/>
      <protection locked="0"/>
    </xf>
    <xf numFmtId="194" fontId="8" fillId="0" borderId="2" xfId="0" applyNumberFormat="1" applyFont="1" applyFill="1" applyBorder="1" applyProtection="1">
      <alignment vertical="center"/>
      <protection locked="0"/>
    </xf>
    <xf numFmtId="191" fontId="15" fillId="5" borderId="2" xfId="0" applyNumberFormat="1" applyFont="1" applyFill="1" applyBorder="1" applyProtection="1">
      <alignment vertical="center"/>
    </xf>
    <xf numFmtId="192" fontId="15" fillId="5" borderId="2" xfId="0" applyNumberFormat="1" applyFont="1" applyFill="1" applyBorder="1" applyProtection="1">
      <alignment vertical="center"/>
    </xf>
    <xf numFmtId="190" fontId="21" fillId="3" borderId="2" xfId="0" applyNumberFormat="1" applyFont="1" applyFill="1" applyBorder="1" applyAlignment="1" applyProtection="1">
      <alignment horizontal="right" vertical="center"/>
    </xf>
    <xf numFmtId="190" fontId="8" fillId="3" borderId="2" xfId="0" applyNumberFormat="1" applyFont="1" applyFill="1" applyBorder="1" applyProtection="1">
      <alignment vertical="center"/>
    </xf>
    <xf numFmtId="190" fontId="8" fillId="5" borderId="2" xfId="0" applyNumberFormat="1" applyFont="1" applyFill="1" applyBorder="1" applyProtection="1">
      <alignment vertical="center"/>
    </xf>
    <xf numFmtId="0" fontId="0" fillId="0" borderId="0" xfId="0" applyProtection="1">
      <alignment vertical="center"/>
    </xf>
    <xf numFmtId="0" fontId="6" fillId="6" borderId="2" xfId="0" applyFont="1" applyFill="1" applyBorder="1" applyAlignment="1" applyProtection="1">
      <alignment horizontal="center" vertical="center" wrapText="1"/>
    </xf>
    <xf numFmtId="0" fontId="8" fillId="0" borderId="2" xfId="0" applyFont="1" applyFill="1" applyBorder="1" applyAlignment="1" applyProtection="1">
      <alignment vertical="center" wrapText="1"/>
      <protection locked="0"/>
    </xf>
    <xf numFmtId="0" fontId="6" fillId="6" borderId="5" xfId="0" applyFont="1" applyFill="1" applyBorder="1" applyAlignment="1" applyProtection="1">
      <alignment horizontal="center" vertical="center" wrapText="1"/>
    </xf>
    <xf numFmtId="0" fontId="8" fillId="3" borderId="18" xfId="0" quotePrefix="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8" fillId="3" borderId="1" xfId="0" quotePrefix="1" applyFont="1" applyFill="1" applyBorder="1" applyAlignment="1" applyProtection="1">
      <alignment horizontal="center" vertical="center" wrapText="1"/>
    </xf>
    <xf numFmtId="188" fontId="8" fillId="5" borderId="1" xfId="1" applyNumberFormat="1" applyFont="1" applyFill="1" applyBorder="1" applyAlignment="1" applyProtection="1">
      <alignment horizontal="right" vertical="center"/>
    </xf>
    <xf numFmtId="0" fontId="2" fillId="0" borderId="1" xfId="0" applyFont="1" applyBorder="1" applyAlignment="1" applyProtection="1">
      <alignment vertical="center" wrapText="1"/>
      <protection locked="0"/>
    </xf>
    <xf numFmtId="194" fontId="8" fillId="5" borderId="2" xfId="0" applyNumberFormat="1" applyFont="1" applyFill="1" applyBorder="1" applyProtection="1">
      <alignment vertical="center"/>
    </xf>
    <xf numFmtId="190" fontId="8" fillId="0" borderId="9" xfId="0" applyNumberFormat="1" applyFont="1" applyBorder="1" applyAlignment="1">
      <alignment vertical="center"/>
    </xf>
    <xf numFmtId="188" fontId="8" fillId="5" borderId="1" xfId="1" applyNumberFormat="1" applyFont="1" applyFill="1" applyBorder="1" applyAlignment="1" applyProtection="1">
      <alignment horizontal="center" vertical="center"/>
    </xf>
    <xf numFmtId="190" fontId="8" fillId="5" borderId="1" xfId="1" applyNumberFormat="1" applyFont="1" applyFill="1" applyBorder="1" applyAlignment="1" applyProtection="1">
      <alignment horizontal="right" vertical="center"/>
    </xf>
    <xf numFmtId="195" fontId="8" fillId="5" borderId="1" xfId="1" applyNumberFormat="1" applyFont="1" applyFill="1" applyBorder="1" applyAlignment="1" applyProtection="1">
      <alignment horizontal="righ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5" xfId="0" applyFont="1" applyFill="1" applyBorder="1" applyProtection="1">
      <alignment vertical="center"/>
    </xf>
    <xf numFmtId="190" fontId="8" fillId="0" borderId="1" xfId="0" applyNumberFormat="1" applyFont="1" applyFill="1" applyBorder="1" applyProtection="1">
      <alignment vertical="center"/>
      <protection locked="0"/>
    </xf>
    <xf numFmtId="195" fontId="8" fillId="0" borderId="1" xfId="0" applyNumberFormat="1" applyFont="1" applyFill="1" applyBorder="1" applyProtection="1">
      <alignment vertical="center"/>
      <protection locked="0"/>
    </xf>
    <xf numFmtId="190" fontId="8" fillId="0" borderId="2" xfId="0" applyNumberFormat="1" applyFont="1" applyFill="1" applyBorder="1" applyProtection="1">
      <alignment vertical="center"/>
      <protection locked="0"/>
    </xf>
    <xf numFmtId="0" fontId="21" fillId="3" borderId="1" xfId="0" applyFont="1" applyFill="1" applyBorder="1" applyAlignment="1" applyProtection="1">
      <alignment vertical="center" wrapText="1"/>
    </xf>
    <xf numFmtId="0" fontId="21" fillId="3" borderId="1" xfId="0" applyFont="1" applyFill="1" applyBorder="1" applyAlignment="1" applyProtection="1">
      <alignment vertical="center" wrapText="1"/>
    </xf>
    <xf numFmtId="0" fontId="21" fillId="3" borderId="1" xfId="0" applyFont="1" applyFill="1" applyBorder="1" applyAlignment="1" applyProtection="1">
      <alignment vertical="center" wrapText="1"/>
    </xf>
    <xf numFmtId="0" fontId="21" fillId="4" borderId="1" xfId="0" applyFont="1" applyFill="1" applyBorder="1" applyAlignment="1" applyProtection="1">
      <alignment vertical="center" wrapText="1"/>
      <protection locked="0"/>
    </xf>
    <xf numFmtId="0" fontId="21" fillId="4" borderId="2" xfId="0" applyFont="1" applyFill="1" applyBorder="1" applyAlignment="1" applyProtection="1">
      <alignment vertical="center" wrapText="1"/>
      <protection locked="0"/>
    </xf>
    <xf numFmtId="0" fontId="21" fillId="3" borderId="1" xfId="0" quotePrefix="1" applyFont="1" applyFill="1" applyBorder="1" applyAlignment="1" applyProtection="1">
      <alignment vertical="center" wrapText="1"/>
    </xf>
    <xf numFmtId="0" fontId="21" fillId="3" borderId="20" xfId="0" applyFont="1" applyFill="1" applyBorder="1" applyAlignment="1" applyProtection="1">
      <alignment vertical="center" wrapText="1"/>
    </xf>
    <xf numFmtId="0" fontId="21" fillId="3" borderId="2" xfId="0" applyFont="1" applyFill="1" applyBorder="1" applyAlignment="1" applyProtection="1">
      <alignment horizontal="left" vertical="center" wrapText="1"/>
    </xf>
    <xf numFmtId="0" fontId="21" fillId="3" borderId="2" xfId="0" applyFont="1" applyFill="1" applyBorder="1" applyAlignment="1" applyProtection="1">
      <alignment horizontal="center" vertical="center" wrapText="1"/>
    </xf>
    <xf numFmtId="190" fontId="21" fillId="5" borderId="2" xfId="0" applyNumberFormat="1" applyFont="1" applyFill="1" applyBorder="1" applyProtection="1">
      <alignment vertical="center"/>
    </xf>
    <xf numFmtId="0" fontId="21" fillId="3" borderId="1" xfId="0" applyFont="1" applyFill="1" applyBorder="1" applyAlignment="1" applyProtection="1">
      <alignment vertical="center" wrapText="1"/>
    </xf>
    <xf numFmtId="0" fontId="8" fillId="0" borderId="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6" fillId="6" borderId="1"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xf>
    <xf numFmtId="187" fontId="27" fillId="4" borderId="3" xfId="1" applyNumberFormat="1" applyFont="1" applyFill="1" applyBorder="1" applyAlignment="1" applyProtection="1">
      <alignment horizontal="right" vertical="center"/>
    </xf>
    <xf numFmtId="187" fontId="27" fillId="4" borderId="4" xfId="1" applyNumberFormat="1" applyFont="1" applyFill="1" applyBorder="1" applyAlignment="1" applyProtection="1">
      <alignment horizontal="right" vertical="center"/>
    </xf>
    <xf numFmtId="0" fontId="8" fillId="3" borderId="1" xfId="0" applyFont="1" applyFill="1" applyBorder="1" applyAlignment="1" applyProtection="1">
      <alignment vertical="center" wrapText="1"/>
    </xf>
    <xf numFmtId="0" fontId="21" fillId="0" borderId="10"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protection locked="0"/>
    </xf>
    <xf numFmtId="0" fontId="6" fillId="6" borderId="17" xfId="0" applyFont="1" applyFill="1" applyBorder="1" applyAlignment="1" applyProtection="1">
      <alignment horizontal="center" vertical="top" wrapText="1"/>
    </xf>
    <xf numFmtId="0" fontId="6" fillId="6" borderId="19" xfId="0" applyFont="1" applyFill="1" applyBorder="1" applyAlignment="1" applyProtection="1">
      <alignment horizontal="center" vertical="top" wrapText="1"/>
    </xf>
    <xf numFmtId="0" fontId="6" fillId="6" borderId="18" xfId="0" applyFont="1" applyFill="1" applyBorder="1" applyAlignment="1" applyProtection="1">
      <alignment horizontal="center" vertical="top" wrapText="1"/>
    </xf>
    <xf numFmtId="0" fontId="18" fillId="6" borderId="17" xfId="0" applyFont="1" applyFill="1" applyBorder="1" applyAlignment="1" applyProtection="1">
      <alignment horizontal="center" vertical="top" wrapText="1"/>
    </xf>
    <xf numFmtId="0" fontId="18" fillId="6" borderId="19" xfId="0" applyFont="1" applyFill="1" applyBorder="1" applyAlignment="1" applyProtection="1">
      <alignment horizontal="center" vertical="top" wrapText="1"/>
    </xf>
    <xf numFmtId="0" fontId="18" fillId="6" borderId="18" xfId="0" applyFont="1" applyFill="1" applyBorder="1" applyAlignment="1" applyProtection="1">
      <alignment horizontal="center" vertical="top" wrapText="1"/>
    </xf>
    <xf numFmtId="0" fontId="20" fillId="6" borderId="2" xfId="0" applyFont="1" applyFill="1" applyBorder="1" applyAlignment="1" applyProtection="1">
      <alignment vertical="center" wrapText="1"/>
    </xf>
    <xf numFmtId="0" fontId="5" fillId="7" borderId="0" xfId="0" applyFont="1" applyFill="1" applyAlignment="1">
      <alignment vertical="center"/>
    </xf>
    <xf numFmtId="0" fontId="5" fillId="7" borderId="0" xfId="0" applyFont="1" applyFill="1" applyAlignment="1" applyProtection="1">
      <alignment horizontal="left" vertical="center"/>
    </xf>
    <xf numFmtId="0" fontId="21" fillId="3" borderId="10"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5" borderId="10" xfId="0" applyFont="1" applyFill="1" applyBorder="1" applyAlignment="1" applyProtection="1">
      <alignment horizontal="left" vertical="center" wrapText="1"/>
    </xf>
    <xf numFmtId="0" fontId="21" fillId="5" borderId="11" xfId="0" applyFont="1" applyFill="1" applyBorder="1" applyAlignment="1" applyProtection="1">
      <alignment horizontal="left" vertical="center" wrapText="1"/>
    </xf>
    <xf numFmtId="0" fontId="21" fillId="5" borderId="5" xfId="0" applyFont="1" applyFill="1" applyBorder="1" applyAlignment="1" applyProtection="1">
      <alignment horizontal="left" vertical="center" wrapText="1"/>
    </xf>
    <xf numFmtId="0" fontId="8" fillId="3" borderId="1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34" xfId="0" applyFont="1" applyFill="1" applyBorder="1" applyAlignment="1" applyProtection="1">
      <alignment horizontal="center" vertical="center"/>
    </xf>
    <xf numFmtId="0" fontId="8" fillId="5" borderId="1" xfId="0" applyFont="1" applyFill="1" applyBorder="1" applyAlignment="1" applyProtection="1">
      <alignment horizontal="left" vertical="center" wrapText="1"/>
    </xf>
    <xf numFmtId="0" fontId="6" fillId="6" borderId="10"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1" fillId="5" borderId="1" xfId="0" applyFont="1" applyFill="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cellXfs>
  <cellStyles count="3">
    <cellStyle name="40% - アクセント 6 2" xfId="2"/>
    <cellStyle name="Comma [0]" xfId="1" builtinId="6"/>
    <cellStyle name="Normal" xfId="0" builtinId="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K36"/>
  <sheetViews>
    <sheetView showGridLines="0" tabSelected="1" view="pageBreakPreview" zoomScale="70" zoomScaleNormal="70" zoomScaleSheetLayoutView="70" workbookViewId="0"/>
  </sheetViews>
  <sheetFormatPr defaultColWidth="9" defaultRowHeight="14.25"/>
  <cols>
    <col min="1" max="1" width="2.625" style="60" customWidth="1"/>
    <col min="2" max="2" width="11.625" style="60" customWidth="1"/>
    <col min="3" max="3" width="12.375" style="60" customWidth="1"/>
    <col min="4" max="4" width="26.625" style="60" customWidth="1"/>
    <col min="5" max="6" width="10.625" style="60" customWidth="1"/>
    <col min="7" max="7" width="11.625" style="60" customWidth="1"/>
    <col min="8" max="8" width="11.5" style="60" customWidth="1"/>
    <col min="9" max="9" width="60.625" style="60" customWidth="1"/>
    <col min="10" max="10" width="12.625" style="60" customWidth="1"/>
    <col min="11" max="11" width="22.75" style="60" customWidth="1"/>
    <col min="12" max="16384" width="9" style="60"/>
  </cols>
  <sheetData>
    <row r="1" spans="1:11" ht="18" customHeight="1">
      <c r="K1" s="86" t="s">
        <v>207</v>
      </c>
    </row>
    <row r="2" spans="1:11" ht="18" customHeight="1">
      <c r="K2" s="61" t="s">
        <v>181</v>
      </c>
    </row>
    <row r="3" spans="1:11" ht="27.75" customHeight="1">
      <c r="A3" s="62" t="s">
        <v>96</v>
      </c>
      <c r="B3" s="63"/>
      <c r="C3" s="63"/>
      <c r="D3" s="63"/>
      <c r="E3" s="63"/>
      <c r="F3" s="63"/>
      <c r="G3" s="63"/>
      <c r="H3" s="63"/>
      <c r="I3" s="63"/>
      <c r="J3" s="63"/>
      <c r="K3" s="64"/>
    </row>
    <row r="5" spans="1:11" ht="18.75" customHeight="1">
      <c r="A5" s="65" t="s">
        <v>97</v>
      </c>
      <c r="B5" s="65"/>
    </row>
    <row r="6" spans="1:11" ht="18.75" customHeight="1">
      <c r="A6" s="65"/>
      <c r="B6" s="66" t="s">
        <v>0</v>
      </c>
      <c r="C6" s="66" t="s">
        <v>1</v>
      </c>
      <c r="D6" s="66" t="s">
        <v>2</v>
      </c>
      <c r="E6" s="66" t="s">
        <v>3</v>
      </c>
      <c r="F6" s="66" t="s">
        <v>4</v>
      </c>
      <c r="G6" s="66" t="s">
        <v>5</v>
      </c>
      <c r="H6" s="66" t="s">
        <v>6</v>
      </c>
      <c r="I6" s="66" t="s">
        <v>7</v>
      </c>
      <c r="J6" s="66" t="s">
        <v>8</v>
      </c>
      <c r="K6" s="66" t="s">
        <v>9</v>
      </c>
    </row>
    <row r="7" spans="1:11" s="67" customFormat="1" ht="39" customHeight="1">
      <c r="B7" s="66" t="s">
        <v>10</v>
      </c>
      <c r="C7" s="66" t="s">
        <v>11</v>
      </c>
      <c r="D7" s="66" t="s">
        <v>12</v>
      </c>
      <c r="E7" s="66" t="s">
        <v>13</v>
      </c>
      <c r="F7" s="66" t="s">
        <v>14</v>
      </c>
      <c r="G7" s="66" t="s">
        <v>15</v>
      </c>
      <c r="H7" s="66" t="s">
        <v>16</v>
      </c>
      <c r="I7" s="66" t="s">
        <v>17</v>
      </c>
      <c r="J7" s="66" t="s">
        <v>18</v>
      </c>
      <c r="K7" s="66" t="s">
        <v>19</v>
      </c>
    </row>
    <row r="8" spans="1:11" ht="288.75" customHeight="1">
      <c r="B8" s="68" t="s">
        <v>20</v>
      </c>
      <c r="C8" s="116" t="s">
        <v>21</v>
      </c>
      <c r="D8" s="70" t="s">
        <v>76</v>
      </c>
      <c r="E8" s="71" t="s">
        <v>73</v>
      </c>
      <c r="F8" s="72" t="s">
        <v>185</v>
      </c>
      <c r="G8" s="2" t="s">
        <v>186</v>
      </c>
      <c r="H8" s="2" t="s">
        <v>47</v>
      </c>
      <c r="I8" s="140" t="s">
        <v>194</v>
      </c>
      <c r="J8" s="3" t="s">
        <v>48</v>
      </c>
      <c r="K8" s="3" t="s">
        <v>182</v>
      </c>
    </row>
    <row r="9" spans="1:11" ht="119.25" customHeight="1">
      <c r="A9" s="73"/>
      <c r="B9" s="68" t="s">
        <v>49</v>
      </c>
      <c r="C9" s="116" t="s">
        <v>50</v>
      </c>
      <c r="D9" s="69" t="s">
        <v>74</v>
      </c>
      <c r="E9" s="16"/>
      <c r="F9" s="139" t="s">
        <v>195</v>
      </c>
      <c r="G9" s="2" t="s">
        <v>51</v>
      </c>
      <c r="H9" s="2" t="s">
        <v>52</v>
      </c>
      <c r="I9" s="3" t="s">
        <v>53</v>
      </c>
      <c r="J9" s="3" t="s">
        <v>54</v>
      </c>
      <c r="K9" s="141" t="s">
        <v>196</v>
      </c>
    </row>
    <row r="10" spans="1:11" ht="293.25" customHeight="1">
      <c r="A10" s="73"/>
      <c r="B10" s="68" t="s">
        <v>41</v>
      </c>
      <c r="C10" s="116" t="s">
        <v>46</v>
      </c>
      <c r="D10" s="69" t="s">
        <v>75</v>
      </c>
      <c r="E10" s="16"/>
      <c r="F10" s="72" t="s">
        <v>37</v>
      </c>
      <c r="G10" s="2" t="s">
        <v>42</v>
      </c>
      <c r="H10" s="2" t="s">
        <v>43</v>
      </c>
      <c r="I10" s="140" t="s">
        <v>194</v>
      </c>
      <c r="J10" s="3" t="s">
        <v>40</v>
      </c>
      <c r="K10" s="141" t="s">
        <v>196</v>
      </c>
    </row>
    <row r="11" spans="1:11" ht="17.25" customHeight="1">
      <c r="A11" s="73"/>
    </row>
    <row r="12" spans="1:11" ht="17.25" customHeight="1">
      <c r="A12" s="65" t="s">
        <v>98</v>
      </c>
    </row>
    <row r="13" spans="1:11" ht="20.100000000000001" customHeight="1">
      <c r="A13" s="73"/>
      <c r="B13" s="66" t="s">
        <v>82</v>
      </c>
      <c r="C13" s="151" t="s">
        <v>83</v>
      </c>
      <c r="D13" s="151"/>
      <c r="E13" s="66" t="s">
        <v>84</v>
      </c>
      <c r="F13" s="66" t="s">
        <v>85</v>
      </c>
      <c r="G13" s="151" t="s">
        <v>86</v>
      </c>
      <c r="H13" s="151"/>
      <c r="I13" s="151"/>
      <c r="J13" s="151" t="s">
        <v>87</v>
      </c>
      <c r="K13" s="151"/>
    </row>
    <row r="14" spans="1:11" ht="39" customHeight="1">
      <c r="A14" s="73"/>
      <c r="B14" s="66" t="s">
        <v>88</v>
      </c>
      <c r="C14" s="151" t="s">
        <v>89</v>
      </c>
      <c r="D14" s="151"/>
      <c r="E14" s="66" t="s">
        <v>90</v>
      </c>
      <c r="F14" s="66" t="s">
        <v>77</v>
      </c>
      <c r="G14" s="151" t="s">
        <v>91</v>
      </c>
      <c r="H14" s="151"/>
      <c r="I14" s="151"/>
      <c r="J14" s="151" t="s">
        <v>92</v>
      </c>
      <c r="K14" s="151"/>
    </row>
    <row r="15" spans="1:11" ht="68.25" customHeight="1">
      <c r="A15" s="73"/>
      <c r="B15" s="117" t="s">
        <v>23</v>
      </c>
      <c r="C15" s="147" t="s">
        <v>200</v>
      </c>
      <c r="D15" s="147"/>
      <c r="E15" s="4"/>
      <c r="F15" s="69" t="s">
        <v>99</v>
      </c>
      <c r="G15" s="148" t="s">
        <v>45</v>
      </c>
      <c r="H15" s="148"/>
      <c r="I15" s="148"/>
      <c r="J15" s="149"/>
      <c r="K15" s="150"/>
    </row>
    <row r="16" spans="1:11" ht="164.25" customHeight="1">
      <c r="A16" s="73"/>
      <c r="B16" s="118" t="s">
        <v>93</v>
      </c>
      <c r="C16" s="147" t="s">
        <v>197</v>
      </c>
      <c r="D16" s="147"/>
      <c r="E16" s="74">
        <f>IF(ISERROR(3.6*(100/E25)*E27),0,3.6*(100/E25)*E27)</f>
        <v>0</v>
      </c>
      <c r="F16" s="75" t="s">
        <v>94</v>
      </c>
      <c r="G16" s="164" t="s">
        <v>190</v>
      </c>
      <c r="H16" s="164"/>
      <c r="I16" s="164"/>
      <c r="J16" s="156" t="s">
        <v>205</v>
      </c>
      <c r="K16" s="157"/>
    </row>
    <row r="17" spans="1:11" ht="166.5" customHeight="1">
      <c r="A17" s="73"/>
      <c r="B17" s="118" t="s">
        <v>93</v>
      </c>
      <c r="C17" s="147" t="s">
        <v>198</v>
      </c>
      <c r="D17" s="147"/>
      <c r="E17" s="74">
        <f>IF(ISERROR(E9*E26*E27/E10),0,E9*E26*E27/E10)</f>
        <v>0</v>
      </c>
      <c r="F17" s="75" t="s">
        <v>94</v>
      </c>
      <c r="G17" s="164" t="s">
        <v>189</v>
      </c>
      <c r="H17" s="164"/>
      <c r="I17" s="164"/>
      <c r="J17" s="156" t="s">
        <v>206</v>
      </c>
      <c r="K17" s="157"/>
    </row>
    <row r="18" spans="1:11" ht="156.75" customHeight="1">
      <c r="A18" s="73"/>
      <c r="B18" s="118" t="s">
        <v>93</v>
      </c>
      <c r="C18" s="147" t="s">
        <v>199</v>
      </c>
      <c r="D18" s="147"/>
      <c r="E18" s="18"/>
      <c r="F18" s="75" t="s">
        <v>94</v>
      </c>
      <c r="G18" s="166" t="s">
        <v>95</v>
      </c>
      <c r="H18" s="166"/>
      <c r="I18" s="166"/>
      <c r="J18" s="156"/>
      <c r="K18" s="157"/>
    </row>
    <row r="19" spans="1:11" ht="132" customHeight="1">
      <c r="A19" s="73"/>
      <c r="B19" s="118" t="s">
        <v>93</v>
      </c>
      <c r="C19" s="147" t="s">
        <v>201</v>
      </c>
      <c r="D19" s="147"/>
      <c r="E19" s="4"/>
      <c r="F19" s="137" t="s">
        <v>94</v>
      </c>
      <c r="G19" s="161" t="s">
        <v>202</v>
      </c>
      <c r="H19" s="162"/>
      <c r="I19" s="163"/>
      <c r="J19" s="156" t="s">
        <v>203</v>
      </c>
      <c r="K19" s="157"/>
    </row>
    <row r="20" spans="1:11" ht="54.75" customHeight="1">
      <c r="A20" s="73"/>
      <c r="B20" s="117" t="s">
        <v>24</v>
      </c>
      <c r="C20" s="155" t="s">
        <v>100</v>
      </c>
      <c r="D20" s="155"/>
      <c r="E20" s="71" t="s">
        <v>73</v>
      </c>
      <c r="F20" s="69" t="s">
        <v>25</v>
      </c>
      <c r="G20" s="148" t="s">
        <v>101</v>
      </c>
      <c r="H20" s="148"/>
      <c r="I20" s="148"/>
      <c r="J20" s="158" t="s">
        <v>182</v>
      </c>
      <c r="K20" s="159"/>
    </row>
    <row r="21" spans="1:11" ht="54.75" customHeight="1">
      <c r="A21" s="73"/>
      <c r="B21" s="117" t="s">
        <v>102</v>
      </c>
      <c r="C21" s="155" t="s">
        <v>103</v>
      </c>
      <c r="D21" s="155"/>
      <c r="E21" s="71" t="s">
        <v>73</v>
      </c>
      <c r="F21" s="69" t="s">
        <v>25</v>
      </c>
      <c r="G21" s="148" t="s">
        <v>101</v>
      </c>
      <c r="H21" s="148"/>
      <c r="I21" s="148"/>
      <c r="J21" s="158" t="s">
        <v>182</v>
      </c>
      <c r="K21" s="159"/>
    </row>
    <row r="22" spans="1:11" ht="54.75" customHeight="1">
      <c r="A22" s="73"/>
      <c r="B22" s="117" t="s">
        <v>104</v>
      </c>
      <c r="C22" s="155" t="s">
        <v>105</v>
      </c>
      <c r="D22" s="155"/>
      <c r="E22" s="71" t="s">
        <v>73</v>
      </c>
      <c r="F22" s="76" t="s">
        <v>26</v>
      </c>
      <c r="G22" s="148" t="s">
        <v>27</v>
      </c>
      <c r="H22" s="148"/>
      <c r="I22" s="148"/>
      <c r="J22" s="158" t="s">
        <v>182</v>
      </c>
      <c r="K22" s="159"/>
    </row>
    <row r="23" spans="1:11" ht="54.75" customHeight="1">
      <c r="A23" s="73"/>
      <c r="B23" s="117" t="s">
        <v>28</v>
      </c>
      <c r="C23" s="155" t="s">
        <v>106</v>
      </c>
      <c r="D23" s="155"/>
      <c r="E23" s="71" t="s">
        <v>73</v>
      </c>
      <c r="F23" s="76" t="s">
        <v>26</v>
      </c>
      <c r="G23" s="148" t="s">
        <v>101</v>
      </c>
      <c r="H23" s="148"/>
      <c r="I23" s="148"/>
      <c r="J23" s="158" t="s">
        <v>182</v>
      </c>
      <c r="K23" s="159"/>
    </row>
    <row r="24" spans="1:11" ht="54.75" customHeight="1">
      <c r="A24" s="73"/>
      <c r="B24" s="117" t="s">
        <v>107</v>
      </c>
      <c r="C24" s="155" t="s">
        <v>29</v>
      </c>
      <c r="D24" s="155"/>
      <c r="E24" s="71" t="s">
        <v>73</v>
      </c>
      <c r="F24" s="76" t="s">
        <v>26</v>
      </c>
      <c r="G24" s="160" t="s">
        <v>108</v>
      </c>
      <c r="H24" s="160"/>
      <c r="I24" s="160"/>
      <c r="J24" s="165"/>
      <c r="K24" s="165"/>
    </row>
    <row r="25" spans="1:11" ht="54.75" customHeight="1">
      <c r="A25" s="73"/>
      <c r="B25" s="117" t="s">
        <v>55</v>
      </c>
      <c r="C25" s="155" t="s">
        <v>56</v>
      </c>
      <c r="D25" s="155"/>
      <c r="E25" s="84"/>
      <c r="F25" s="76" t="s">
        <v>57</v>
      </c>
      <c r="G25" s="160" t="s">
        <v>58</v>
      </c>
      <c r="H25" s="160"/>
      <c r="I25" s="160"/>
      <c r="J25" s="156" t="s">
        <v>192</v>
      </c>
      <c r="K25" s="157"/>
    </row>
    <row r="26" spans="1:11" ht="92.25" customHeight="1">
      <c r="A26" s="73"/>
      <c r="B26" s="117" t="s">
        <v>59</v>
      </c>
      <c r="C26" s="155" t="s">
        <v>60</v>
      </c>
      <c r="D26" s="155"/>
      <c r="E26" s="134"/>
      <c r="F26" s="142" t="s">
        <v>204</v>
      </c>
      <c r="G26" s="160" t="s">
        <v>183</v>
      </c>
      <c r="H26" s="160"/>
      <c r="I26" s="160"/>
      <c r="J26" s="156" t="s">
        <v>193</v>
      </c>
      <c r="K26" s="157"/>
    </row>
    <row r="27" spans="1:11" ht="94.5" customHeight="1">
      <c r="A27" s="73"/>
      <c r="B27" s="117" t="s">
        <v>62</v>
      </c>
      <c r="C27" s="155" t="s">
        <v>63</v>
      </c>
      <c r="D27" s="155"/>
      <c r="E27" s="135"/>
      <c r="F27" s="76" t="s">
        <v>64</v>
      </c>
      <c r="G27" s="160" t="s">
        <v>61</v>
      </c>
      <c r="H27" s="160"/>
      <c r="I27" s="160"/>
      <c r="J27" s="156" t="s">
        <v>191</v>
      </c>
      <c r="K27" s="157"/>
    </row>
    <row r="28" spans="1:11" ht="6.75" customHeight="1">
      <c r="A28" s="73"/>
    </row>
    <row r="29" spans="1:11" ht="18.75" customHeight="1">
      <c r="A29" s="77" t="s">
        <v>109</v>
      </c>
      <c r="B29" s="77"/>
    </row>
    <row r="30" spans="1:11" ht="17.25" thickBot="1">
      <c r="B30" s="152" t="s">
        <v>110</v>
      </c>
      <c r="C30" s="152"/>
      <c r="D30" s="78" t="s">
        <v>77</v>
      </c>
    </row>
    <row r="31" spans="1:11" ht="19.5" thickBot="1">
      <c r="B31" s="153">
        <f>ROUNDDOWN('MPS(calc_process)'!G6,0)</f>
        <v>0</v>
      </c>
      <c r="C31" s="154"/>
      <c r="D31" s="79" t="s">
        <v>35</v>
      </c>
    </row>
    <row r="32" spans="1:11" ht="20.100000000000001" customHeight="1">
      <c r="B32" s="80"/>
      <c r="C32" s="80"/>
      <c r="F32" s="81"/>
      <c r="G32" s="81"/>
    </row>
    <row r="33" spans="1:10" ht="18.75" customHeight="1">
      <c r="A33" s="65" t="s">
        <v>30</v>
      </c>
    </row>
    <row r="34" spans="1:10" ht="18" customHeight="1">
      <c r="B34" s="82" t="s">
        <v>31</v>
      </c>
      <c r="C34" s="131" t="s">
        <v>178</v>
      </c>
      <c r="D34" s="132"/>
      <c r="E34" s="132"/>
      <c r="F34" s="132"/>
      <c r="G34" s="132"/>
      <c r="H34" s="132"/>
      <c r="I34" s="132"/>
      <c r="J34" s="133"/>
    </row>
    <row r="35" spans="1:10" ht="18" customHeight="1">
      <c r="B35" s="82" t="s">
        <v>32</v>
      </c>
      <c r="C35" s="131" t="s">
        <v>179</v>
      </c>
      <c r="D35" s="132"/>
      <c r="E35" s="132"/>
      <c r="F35" s="132"/>
      <c r="G35" s="132"/>
      <c r="H35" s="132"/>
      <c r="I35" s="132"/>
      <c r="J35" s="133"/>
    </row>
    <row r="36" spans="1:10" ht="18" customHeight="1">
      <c r="B36" s="82" t="s">
        <v>33</v>
      </c>
      <c r="C36" s="131" t="s">
        <v>180</v>
      </c>
      <c r="D36" s="132"/>
      <c r="E36" s="132"/>
      <c r="F36" s="132"/>
      <c r="G36" s="132"/>
      <c r="H36" s="132"/>
      <c r="I36" s="132"/>
      <c r="J36" s="133"/>
    </row>
  </sheetData>
  <sheetProtection password="C763" sheet="1" formatCells="0" formatRows="0"/>
  <mergeCells count="47">
    <mergeCell ref="G26:I26"/>
    <mergeCell ref="J19:K19"/>
    <mergeCell ref="J16:K16"/>
    <mergeCell ref="J17:K17"/>
    <mergeCell ref="C25:D25"/>
    <mergeCell ref="G25:I25"/>
    <mergeCell ref="J25:K25"/>
    <mergeCell ref="J24:K24"/>
    <mergeCell ref="G20:I20"/>
    <mergeCell ref="J20:K20"/>
    <mergeCell ref="C21:D21"/>
    <mergeCell ref="G21:I21"/>
    <mergeCell ref="J21:K21"/>
    <mergeCell ref="C18:D18"/>
    <mergeCell ref="G18:I18"/>
    <mergeCell ref="J18:K18"/>
    <mergeCell ref="C19:D19"/>
    <mergeCell ref="G19:I19"/>
    <mergeCell ref="G16:I16"/>
    <mergeCell ref="C17:D17"/>
    <mergeCell ref="G17:I17"/>
    <mergeCell ref="C16:D16"/>
    <mergeCell ref="B30:C30"/>
    <mergeCell ref="B31:C31"/>
    <mergeCell ref="C20:D20"/>
    <mergeCell ref="J26:K26"/>
    <mergeCell ref="J27:K27"/>
    <mergeCell ref="C22:D22"/>
    <mergeCell ref="G22:I22"/>
    <mergeCell ref="J22:K22"/>
    <mergeCell ref="C23:D23"/>
    <mergeCell ref="G23:I23"/>
    <mergeCell ref="J23:K23"/>
    <mergeCell ref="C27:D27"/>
    <mergeCell ref="G27:I27"/>
    <mergeCell ref="C24:D24"/>
    <mergeCell ref="G24:I24"/>
    <mergeCell ref="C26:D26"/>
    <mergeCell ref="C15:D15"/>
    <mergeCell ref="G15:I15"/>
    <mergeCell ref="J15:K15"/>
    <mergeCell ref="C13:D13"/>
    <mergeCell ref="G13:I13"/>
    <mergeCell ref="J13:K13"/>
    <mergeCell ref="C14:D14"/>
    <mergeCell ref="G14:I14"/>
    <mergeCell ref="J14:K14"/>
  </mergeCells>
  <phoneticPr fontId="4"/>
  <dataValidations count="1">
    <dataValidation type="list" allowBlank="1" showInputMessage="1" showErrorMessage="1" sqref="E18">
      <formula1>"0.8,0.46"</formula1>
    </dataValidation>
  </dataValidations>
  <pageMargins left="0.70866141732283472" right="0.70866141732283472" top="0.74803149606299213" bottom="0.74803149606299213" header="0.31496062992125984" footer="0.31496062992125984"/>
  <pageSetup paperSize="9" scale="56" fitToHeight="3" orientation="landscape"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U27"/>
  <sheetViews>
    <sheetView showGridLines="0" view="pageBreakPreview" zoomScale="80" zoomScaleNormal="85" zoomScaleSheetLayoutView="80" workbookViewId="0"/>
  </sheetViews>
  <sheetFormatPr defaultColWidth="9" defaultRowHeight="14.25"/>
  <cols>
    <col min="1" max="1" width="12" style="85" customWidth="1"/>
    <col min="2" max="2" width="10" style="85" bestFit="1" customWidth="1"/>
    <col min="3" max="6" width="13.75" style="85" customWidth="1"/>
    <col min="7" max="10" width="25.75" style="85" customWidth="1"/>
    <col min="11" max="21" width="13.75" style="85" customWidth="1"/>
    <col min="22" max="16384" width="9" style="85"/>
  </cols>
  <sheetData>
    <row r="1" spans="1:21">
      <c r="U1" s="86" t="str">
        <f>'MPS(input)'!K1</f>
        <v>Monitoring Spreadsheet: JCM_TH_AM005_ver02.0</v>
      </c>
    </row>
    <row r="2" spans="1:21">
      <c r="U2" s="86" t="str">
        <f>'MPS(input)'!K2</f>
        <v>Reference Number:</v>
      </c>
    </row>
    <row r="3" spans="1:21" s="88" customFormat="1" ht="27.6" customHeight="1">
      <c r="A3" s="87"/>
      <c r="B3" s="87"/>
      <c r="C3" s="167" t="s">
        <v>111</v>
      </c>
      <c r="D3" s="168"/>
      <c r="E3" s="169"/>
      <c r="F3" s="167" t="s">
        <v>112</v>
      </c>
      <c r="G3" s="168"/>
      <c r="H3" s="168"/>
      <c r="I3" s="168"/>
      <c r="J3" s="168"/>
      <c r="K3" s="168"/>
      <c r="L3" s="168"/>
      <c r="M3" s="168"/>
      <c r="N3" s="168"/>
      <c r="O3" s="168"/>
      <c r="P3" s="168"/>
      <c r="Q3" s="168"/>
      <c r="R3" s="169"/>
      <c r="S3" s="170" t="s">
        <v>113</v>
      </c>
      <c r="T3" s="171"/>
      <c r="U3" s="172"/>
    </row>
    <row r="4" spans="1:21" ht="18.75">
      <c r="A4" s="89" t="s">
        <v>66</v>
      </c>
      <c r="B4" s="119" t="s">
        <v>159</v>
      </c>
      <c r="C4" s="120" t="s">
        <v>114</v>
      </c>
      <c r="D4" s="116" t="s">
        <v>115</v>
      </c>
      <c r="E4" s="116" t="s">
        <v>116</v>
      </c>
      <c r="F4" s="117" t="s">
        <v>117</v>
      </c>
      <c r="G4" s="117" t="s">
        <v>117</v>
      </c>
      <c r="H4" s="117" t="s">
        <v>117</v>
      </c>
      <c r="I4" s="118" t="s">
        <v>118</v>
      </c>
      <c r="J4" s="118" t="s">
        <v>118</v>
      </c>
      <c r="K4" s="117" t="s">
        <v>119</v>
      </c>
      <c r="L4" s="117" t="s">
        <v>120</v>
      </c>
      <c r="M4" s="117" t="s">
        <v>121</v>
      </c>
      <c r="N4" s="117" t="s">
        <v>122</v>
      </c>
      <c r="O4" s="117" t="s">
        <v>123</v>
      </c>
      <c r="P4" s="117" t="s">
        <v>124</v>
      </c>
      <c r="Q4" s="117" t="s">
        <v>125</v>
      </c>
      <c r="R4" s="117" t="s">
        <v>126</v>
      </c>
      <c r="S4" s="120" t="s">
        <v>127</v>
      </c>
      <c r="T4" s="120" t="s">
        <v>128</v>
      </c>
      <c r="U4" s="120" t="s">
        <v>129</v>
      </c>
    </row>
    <row r="5" spans="1:21" ht="239.25" customHeight="1">
      <c r="A5" s="89" t="s">
        <v>67</v>
      </c>
      <c r="B5" s="90" t="s">
        <v>72</v>
      </c>
      <c r="C5" s="69" t="s">
        <v>130</v>
      </c>
      <c r="D5" s="91" t="s">
        <v>131</v>
      </c>
      <c r="E5" s="92" t="s">
        <v>132</v>
      </c>
      <c r="F5" s="143" t="s">
        <v>200</v>
      </c>
      <c r="G5" s="94" t="s">
        <v>208</v>
      </c>
      <c r="H5" s="94" t="s">
        <v>209</v>
      </c>
      <c r="I5" s="94" t="s">
        <v>222</v>
      </c>
      <c r="J5" s="94" t="s">
        <v>210</v>
      </c>
      <c r="K5" s="93" t="s">
        <v>133</v>
      </c>
      <c r="L5" s="93" t="s">
        <v>134</v>
      </c>
      <c r="M5" s="93" t="s">
        <v>135</v>
      </c>
      <c r="N5" s="93" t="s">
        <v>136</v>
      </c>
      <c r="O5" s="93" t="s">
        <v>137</v>
      </c>
      <c r="P5" s="93" t="s">
        <v>56</v>
      </c>
      <c r="Q5" s="93" t="s">
        <v>60</v>
      </c>
      <c r="R5" s="95" t="s">
        <v>138</v>
      </c>
      <c r="S5" s="91" t="s">
        <v>139</v>
      </c>
      <c r="T5" s="91" t="s">
        <v>140</v>
      </c>
      <c r="U5" s="91" t="s">
        <v>177</v>
      </c>
    </row>
    <row r="6" spans="1:21" ht="28.5">
      <c r="A6" s="89" t="s">
        <v>68</v>
      </c>
      <c r="B6" s="121" t="s">
        <v>69</v>
      </c>
      <c r="C6" s="117" t="s">
        <v>22</v>
      </c>
      <c r="D6" s="122" t="s">
        <v>195</v>
      </c>
      <c r="E6" s="117" t="s">
        <v>22</v>
      </c>
      <c r="F6" s="116" t="s">
        <v>141</v>
      </c>
      <c r="G6" s="116" t="s">
        <v>141</v>
      </c>
      <c r="H6" s="116" t="s">
        <v>141</v>
      </c>
      <c r="I6" s="122" t="s">
        <v>142</v>
      </c>
      <c r="J6" s="122" t="s">
        <v>142</v>
      </c>
      <c r="K6" s="116" t="s">
        <v>25</v>
      </c>
      <c r="L6" s="116" t="s">
        <v>25</v>
      </c>
      <c r="M6" s="123" t="s">
        <v>26</v>
      </c>
      <c r="N6" s="123" t="s">
        <v>26</v>
      </c>
      <c r="O6" s="123" t="s">
        <v>26</v>
      </c>
      <c r="P6" s="123" t="s">
        <v>57</v>
      </c>
      <c r="Q6" s="122" t="s">
        <v>195</v>
      </c>
      <c r="R6" s="123" t="s">
        <v>143</v>
      </c>
      <c r="S6" s="121" t="s">
        <v>144</v>
      </c>
      <c r="T6" s="121" t="s">
        <v>144</v>
      </c>
      <c r="U6" s="121" t="s">
        <v>144</v>
      </c>
    </row>
    <row r="7" spans="1:21">
      <c r="A7" s="173" t="s">
        <v>70</v>
      </c>
      <c r="B7" s="15">
        <v>1</v>
      </c>
      <c r="C7" s="104"/>
      <c r="D7" s="102">
        <f>'MPS(input)'!$E$9</f>
        <v>0</v>
      </c>
      <c r="E7" s="103">
        <f>'MPS(input)'!$E$10</f>
        <v>0</v>
      </c>
      <c r="F7" s="99">
        <f>'MPS(input)'!$E$15</f>
        <v>0</v>
      </c>
      <c r="G7" s="100">
        <f>'MPS(input)'!$E$16</f>
        <v>0</v>
      </c>
      <c r="H7" s="100">
        <f>'MPS(input)'!$E$17</f>
        <v>0</v>
      </c>
      <c r="I7" s="101">
        <f>'MPS(input)'!$E$18</f>
        <v>0</v>
      </c>
      <c r="J7" s="101">
        <f>'MPS(input)'!$E$19</f>
        <v>0</v>
      </c>
      <c r="K7" s="105"/>
      <c r="L7" s="105"/>
      <c r="M7" s="98"/>
      <c r="N7" s="136"/>
      <c r="O7" s="106">
        <f>N7*((K7-L7+'MPS(calc_process)'!$F$19+'MPS(calc_process)'!$F$20)/(37-7+'MPS(calc_process)'!$F$19+'MPS(calc_process)'!$F$20))</f>
        <v>0</v>
      </c>
      <c r="P7" s="106">
        <f>'MPS(input)'!$E$25</f>
        <v>0</v>
      </c>
      <c r="Q7" s="106">
        <f>'MPS(input)'!$E$26</f>
        <v>0</v>
      </c>
      <c r="R7" s="107">
        <f>'MPS(input)'!$E$27</f>
        <v>0</v>
      </c>
      <c r="S7" s="108">
        <f>IF(ISERROR(C7*(O7/M7)*SMALL(F7:J7,COUNTIF(F7:J7,0)+1)),0,(C7*(O7/M7)*SMALL(F7:J7,COUNTIF(F7:J7,0)+1)))</f>
        <v>0</v>
      </c>
      <c r="T7" s="108">
        <f>IF(ISERROR(C7*SMALL(F7:J7,COUNTIF(F7:J7,0)+1)),0,(C7*SMALL(F7:J7,COUNTIF(F7:J7,0)+1)))</f>
        <v>0</v>
      </c>
      <c r="U7" s="109">
        <f>S7-T7</f>
        <v>0</v>
      </c>
    </row>
    <row r="8" spans="1:21">
      <c r="A8" s="173"/>
      <c r="B8" s="15">
        <v>2</v>
      </c>
      <c r="C8" s="104"/>
      <c r="D8" s="102">
        <f>'MPS(input)'!$E$9</f>
        <v>0</v>
      </c>
      <c r="E8" s="103">
        <f>'MPS(input)'!$E$10</f>
        <v>0</v>
      </c>
      <c r="F8" s="99">
        <f>'MPS(input)'!$E$15</f>
        <v>0</v>
      </c>
      <c r="G8" s="100">
        <f>'MPS(input)'!$E$16</f>
        <v>0</v>
      </c>
      <c r="H8" s="100">
        <f>'MPS(input)'!$E$17</f>
        <v>0</v>
      </c>
      <c r="I8" s="101">
        <f>'MPS(input)'!$E$18</f>
        <v>0</v>
      </c>
      <c r="J8" s="101">
        <f>'MPS(input)'!$E$19</f>
        <v>0</v>
      </c>
      <c r="K8" s="105"/>
      <c r="L8" s="105"/>
      <c r="M8" s="98"/>
      <c r="N8" s="136"/>
      <c r="O8" s="106">
        <f>N8*((K8-L8+'MPS(calc_process)'!$F$19+'MPS(calc_process)'!$F$20)/(37-7+'MPS(calc_process)'!$F$19+'MPS(calc_process)'!$F$20))</f>
        <v>0</v>
      </c>
      <c r="P8" s="106">
        <f>'MPS(input)'!$E$25</f>
        <v>0</v>
      </c>
      <c r="Q8" s="106">
        <f>'MPS(input)'!$E$26</f>
        <v>0</v>
      </c>
      <c r="R8" s="107">
        <f>'MPS(input)'!$E$27</f>
        <v>0</v>
      </c>
      <c r="S8" s="108">
        <f t="shared" ref="S8:S26" si="0">IF(ISERROR(C8*(O8/M8)*SMALL(F8:J8,COUNTIF(F8:J8,0)+1)),0,(C8*(O8/M8)*SMALL(F8:J8,COUNTIF(F8:J8,0)+1)))</f>
        <v>0</v>
      </c>
      <c r="T8" s="108">
        <f t="shared" ref="T8:T26" si="1">IF(ISERROR(C8*SMALL(F8:J8,COUNTIF(F8:J8,0)+1)),0,(C8*SMALL(F8:J8,COUNTIF(F8:J8,0)+1)))</f>
        <v>0</v>
      </c>
      <c r="U8" s="109">
        <f t="shared" ref="U8:U25" si="2">S8-T8</f>
        <v>0</v>
      </c>
    </row>
    <row r="9" spans="1:21">
      <c r="A9" s="173"/>
      <c r="B9" s="15">
        <v>3</v>
      </c>
      <c r="C9" s="104"/>
      <c r="D9" s="102">
        <f>'MPS(input)'!$E$9</f>
        <v>0</v>
      </c>
      <c r="E9" s="103">
        <f>'MPS(input)'!$E$10</f>
        <v>0</v>
      </c>
      <c r="F9" s="99">
        <f>'MPS(input)'!$E$15</f>
        <v>0</v>
      </c>
      <c r="G9" s="100">
        <f>'MPS(input)'!$E$16</f>
        <v>0</v>
      </c>
      <c r="H9" s="100">
        <f>'MPS(input)'!$E$17</f>
        <v>0</v>
      </c>
      <c r="I9" s="101">
        <f>'MPS(input)'!$E$18</f>
        <v>0</v>
      </c>
      <c r="J9" s="101">
        <f>'MPS(input)'!$E$19</f>
        <v>0</v>
      </c>
      <c r="K9" s="105"/>
      <c r="L9" s="105"/>
      <c r="M9" s="98"/>
      <c r="N9" s="136"/>
      <c r="O9" s="106">
        <f>N9*((K9-L9+'MPS(calc_process)'!$F$19+'MPS(calc_process)'!$F$20)/(37-7+'MPS(calc_process)'!$F$19+'MPS(calc_process)'!$F$20))</f>
        <v>0</v>
      </c>
      <c r="P9" s="106">
        <f>'MPS(input)'!$E$25</f>
        <v>0</v>
      </c>
      <c r="Q9" s="106">
        <f>'MPS(input)'!$E$26</f>
        <v>0</v>
      </c>
      <c r="R9" s="107">
        <f>'MPS(input)'!$E$27</f>
        <v>0</v>
      </c>
      <c r="S9" s="108">
        <f t="shared" si="0"/>
        <v>0</v>
      </c>
      <c r="T9" s="108">
        <f t="shared" si="1"/>
        <v>0</v>
      </c>
      <c r="U9" s="109">
        <f t="shared" si="2"/>
        <v>0</v>
      </c>
    </row>
    <row r="10" spans="1:21">
      <c r="A10" s="173"/>
      <c r="B10" s="15">
        <v>4</v>
      </c>
      <c r="C10" s="104"/>
      <c r="D10" s="102">
        <f>'MPS(input)'!$E$9</f>
        <v>0</v>
      </c>
      <c r="E10" s="103">
        <f>'MPS(input)'!$E$10</f>
        <v>0</v>
      </c>
      <c r="F10" s="99">
        <f>'MPS(input)'!$E$15</f>
        <v>0</v>
      </c>
      <c r="G10" s="100">
        <f>'MPS(input)'!$E$16</f>
        <v>0</v>
      </c>
      <c r="H10" s="100">
        <f>'MPS(input)'!$E$17</f>
        <v>0</v>
      </c>
      <c r="I10" s="101">
        <f>'MPS(input)'!$E$18</f>
        <v>0</v>
      </c>
      <c r="J10" s="101">
        <f>'MPS(input)'!$E$19</f>
        <v>0</v>
      </c>
      <c r="K10" s="105"/>
      <c r="L10" s="105"/>
      <c r="M10" s="98"/>
      <c r="N10" s="136"/>
      <c r="O10" s="106">
        <f>N10*((K10-L10+'MPS(calc_process)'!$F$19+'MPS(calc_process)'!$F$20)/(37-7+'MPS(calc_process)'!$F$19+'MPS(calc_process)'!$F$20))</f>
        <v>0</v>
      </c>
      <c r="P10" s="106">
        <f>'MPS(input)'!$E$25</f>
        <v>0</v>
      </c>
      <c r="Q10" s="106">
        <f>'MPS(input)'!$E$26</f>
        <v>0</v>
      </c>
      <c r="R10" s="107">
        <f>'MPS(input)'!$E$27</f>
        <v>0</v>
      </c>
      <c r="S10" s="108">
        <f t="shared" si="0"/>
        <v>0</v>
      </c>
      <c r="T10" s="108">
        <f t="shared" si="1"/>
        <v>0</v>
      </c>
      <c r="U10" s="109">
        <f t="shared" si="2"/>
        <v>0</v>
      </c>
    </row>
    <row r="11" spans="1:21">
      <c r="A11" s="173"/>
      <c r="B11" s="15">
        <v>5</v>
      </c>
      <c r="C11" s="104"/>
      <c r="D11" s="102">
        <f>'MPS(input)'!$E$9</f>
        <v>0</v>
      </c>
      <c r="E11" s="103">
        <f>'MPS(input)'!$E$10</f>
        <v>0</v>
      </c>
      <c r="F11" s="99">
        <f>'MPS(input)'!$E$15</f>
        <v>0</v>
      </c>
      <c r="G11" s="100">
        <f>'MPS(input)'!$E$16</f>
        <v>0</v>
      </c>
      <c r="H11" s="100">
        <f>'MPS(input)'!$E$17</f>
        <v>0</v>
      </c>
      <c r="I11" s="101">
        <f>'MPS(input)'!$E$18</f>
        <v>0</v>
      </c>
      <c r="J11" s="101">
        <f>'MPS(input)'!$E$19</f>
        <v>0</v>
      </c>
      <c r="K11" s="105"/>
      <c r="L11" s="105"/>
      <c r="M11" s="98"/>
      <c r="N11" s="136"/>
      <c r="O11" s="106">
        <f>N11*((K11-L11+'MPS(calc_process)'!$F$19+'MPS(calc_process)'!$F$20)/(37-7+'MPS(calc_process)'!$F$19+'MPS(calc_process)'!$F$20))</f>
        <v>0</v>
      </c>
      <c r="P11" s="106">
        <f>'MPS(input)'!$E$25</f>
        <v>0</v>
      </c>
      <c r="Q11" s="106">
        <f>'MPS(input)'!$E$26</f>
        <v>0</v>
      </c>
      <c r="R11" s="107">
        <f>'MPS(input)'!$E$27</f>
        <v>0</v>
      </c>
      <c r="S11" s="108">
        <f t="shared" si="0"/>
        <v>0</v>
      </c>
      <c r="T11" s="108">
        <f t="shared" si="1"/>
        <v>0</v>
      </c>
      <c r="U11" s="109">
        <f t="shared" si="2"/>
        <v>0</v>
      </c>
    </row>
    <row r="12" spans="1:21">
      <c r="A12" s="173"/>
      <c r="B12" s="15">
        <v>6</v>
      </c>
      <c r="C12" s="104"/>
      <c r="D12" s="102">
        <f>'MPS(input)'!$E$9</f>
        <v>0</v>
      </c>
      <c r="E12" s="103">
        <f>'MPS(input)'!$E$10</f>
        <v>0</v>
      </c>
      <c r="F12" s="99">
        <f>'MPS(input)'!$E$15</f>
        <v>0</v>
      </c>
      <c r="G12" s="100">
        <f>'MPS(input)'!$E$16</f>
        <v>0</v>
      </c>
      <c r="H12" s="100">
        <f>'MPS(input)'!$E$17</f>
        <v>0</v>
      </c>
      <c r="I12" s="101">
        <f>'MPS(input)'!$E$18</f>
        <v>0</v>
      </c>
      <c r="J12" s="101">
        <f>'MPS(input)'!$E$19</f>
        <v>0</v>
      </c>
      <c r="K12" s="105"/>
      <c r="L12" s="105"/>
      <c r="M12" s="98"/>
      <c r="N12" s="136"/>
      <c r="O12" s="106">
        <f>N12*((K12-L12+'MPS(calc_process)'!$F$19+'MPS(calc_process)'!$F$20)/(37-7+'MPS(calc_process)'!$F$19+'MPS(calc_process)'!$F$20))</f>
        <v>0</v>
      </c>
      <c r="P12" s="106">
        <f>'MPS(input)'!$E$25</f>
        <v>0</v>
      </c>
      <c r="Q12" s="106">
        <f>'MPS(input)'!$E$26</f>
        <v>0</v>
      </c>
      <c r="R12" s="107">
        <f>'MPS(input)'!$E$27</f>
        <v>0</v>
      </c>
      <c r="S12" s="108">
        <f t="shared" si="0"/>
        <v>0</v>
      </c>
      <c r="T12" s="108">
        <f t="shared" si="1"/>
        <v>0</v>
      </c>
      <c r="U12" s="109">
        <f t="shared" si="2"/>
        <v>0</v>
      </c>
    </row>
    <row r="13" spans="1:21">
      <c r="A13" s="173"/>
      <c r="B13" s="15">
        <v>7</v>
      </c>
      <c r="C13" s="104"/>
      <c r="D13" s="102">
        <f>'MPS(input)'!$E$9</f>
        <v>0</v>
      </c>
      <c r="E13" s="103">
        <f>'MPS(input)'!$E$10</f>
        <v>0</v>
      </c>
      <c r="F13" s="99">
        <f>'MPS(input)'!$E$15</f>
        <v>0</v>
      </c>
      <c r="G13" s="100">
        <f>'MPS(input)'!$E$16</f>
        <v>0</v>
      </c>
      <c r="H13" s="100">
        <f>'MPS(input)'!$E$17</f>
        <v>0</v>
      </c>
      <c r="I13" s="101">
        <f>'MPS(input)'!$E$18</f>
        <v>0</v>
      </c>
      <c r="J13" s="101">
        <f>'MPS(input)'!$E$19</f>
        <v>0</v>
      </c>
      <c r="K13" s="105"/>
      <c r="L13" s="105"/>
      <c r="M13" s="98"/>
      <c r="N13" s="136"/>
      <c r="O13" s="106">
        <f>N13*((K13-L13+'MPS(calc_process)'!$F$19+'MPS(calc_process)'!$F$20)/(37-7+'MPS(calc_process)'!$F$19+'MPS(calc_process)'!$F$20))</f>
        <v>0</v>
      </c>
      <c r="P13" s="106">
        <f>'MPS(input)'!$E$25</f>
        <v>0</v>
      </c>
      <c r="Q13" s="106">
        <f>'MPS(input)'!$E$26</f>
        <v>0</v>
      </c>
      <c r="R13" s="107">
        <f>'MPS(input)'!$E$27</f>
        <v>0</v>
      </c>
      <c r="S13" s="108">
        <f t="shared" si="0"/>
        <v>0</v>
      </c>
      <c r="T13" s="108">
        <f t="shared" si="1"/>
        <v>0</v>
      </c>
      <c r="U13" s="109">
        <f t="shared" si="2"/>
        <v>0</v>
      </c>
    </row>
    <row r="14" spans="1:21">
      <c r="A14" s="173"/>
      <c r="B14" s="15">
        <v>8</v>
      </c>
      <c r="C14" s="104"/>
      <c r="D14" s="102">
        <f>'MPS(input)'!$E$9</f>
        <v>0</v>
      </c>
      <c r="E14" s="103">
        <f>'MPS(input)'!$E$10</f>
        <v>0</v>
      </c>
      <c r="F14" s="99">
        <f>'MPS(input)'!$E$15</f>
        <v>0</v>
      </c>
      <c r="G14" s="100">
        <f>'MPS(input)'!$E$16</f>
        <v>0</v>
      </c>
      <c r="H14" s="100">
        <f>'MPS(input)'!$E$17</f>
        <v>0</v>
      </c>
      <c r="I14" s="101">
        <f>'MPS(input)'!$E$18</f>
        <v>0</v>
      </c>
      <c r="J14" s="101">
        <f>'MPS(input)'!$E$19</f>
        <v>0</v>
      </c>
      <c r="K14" s="105"/>
      <c r="L14" s="105"/>
      <c r="M14" s="98"/>
      <c r="N14" s="136"/>
      <c r="O14" s="106">
        <f>N14*((K14-L14+'MPS(calc_process)'!$F$19+'MPS(calc_process)'!$F$20)/(37-7+'MPS(calc_process)'!$F$19+'MPS(calc_process)'!$F$20))</f>
        <v>0</v>
      </c>
      <c r="P14" s="106">
        <f>'MPS(input)'!$E$25</f>
        <v>0</v>
      </c>
      <c r="Q14" s="106">
        <f>'MPS(input)'!$E$26</f>
        <v>0</v>
      </c>
      <c r="R14" s="107">
        <f>'MPS(input)'!$E$27</f>
        <v>0</v>
      </c>
      <c r="S14" s="108">
        <f t="shared" si="0"/>
        <v>0</v>
      </c>
      <c r="T14" s="108">
        <f t="shared" si="1"/>
        <v>0</v>
      </c>
      <c r="U14" s="109">
        <f t="shared" si="2"/>
        <v>0</v>
      </c>
    </row>
    <row r="15" spans="1:21">
      <c r="A15" s="173"/>
      <c r="B15" s="15">
        <v>9</v>
      </c>
      <c r="C15" s="104"/>
      <c r="D15" s="102">
        <f>'MPS(input)'!$E$9</f>
        <v>0</v>
      </c>
      <c r="E15" s="103">
        <f>'MPS(input)'!$E$10</f>
        <v>0</v>
      </c>
      <c r="F15" s="99">
        <f>'MPS(input)'!$E$15</f>
        <v>0</v>
      </c>
      <c r="G15" s="100">
        <f>'MPS(input)'!$E$16</f>
        <v>0</v>
      </c>
      <c r="H15" s="100">
        <f>'MPS(input)'!$E$17</f>
        <v>0</v>
      </c>
      <c r="I15" s="101">
        <f>'MPS(input)'!$E$18</f>
        <v>0</v>
      </c>
      <c r="J15" s="101">
        <f>'MPS(input)'!$E$19</f>
        <v>0</v>
      </c>
      <c r="K15" s="105"/>
      <c r="L15" s="105"/>
      <c r="M15" s="98"/>
      <c r="N15" s="136"/>
      <c r="O15" s="106">
        <f>N15*((K15-L15+'MPS(calc_process)'!$F$19+'MPS(calc_process)'!$F$20)/(37-7+'MPS(calc_process)'!$F$19+'MPS(calc_process)'!$F$20))</f>
        <v>0</v>
      </c>
      <c r="P15" s="106">
        <f>'MPS(input)'!$E$25</f>
        <v>0</v>
      </c>
      <c r="Q15" s="106">
        <f>'MPS(input)'!$E$26</f>
        <v>0</v>
      </c>
      <c r="R15" s="107">
        <f>'MPS(input)'!$E$27</f>
        <v>0</v>
      </c>
      <c r="S15" s="108">
        <f t="shared" si="0"/>
        <v>0</v>
      </c>
      <c r="T15" s="108">
        <f t="shared" si="1"/>
        <v>0</v>
      </c>
      <c r="U15" s="109">
        <f t="shared" si="2"/>
        <v>0</v>
      </c>
    </row>
    <row r="16" spans="1:21">
      <c r="A16" s="173"/>
      <c r="B16" s="15">
        <v>10</v>
      </c>
      <c r="C16" s="104"/>
      <c r="D16" s="102">
        <f>'MPS(input)'!$E$9</f>
        <v>0</v>
      </c>
      <c r="E16" s="103">
        <f>'MPS(input)'!$E$10</f>
        <v>0</v>
      </c>
      <c r="F16" s="99">
        <f>'MPS(input)'!$E$15</f>
        <v>0</v>
      </c>
      <c r="G16" s="100">
        <f>'MPS(input)'!$E$16</f>
        <v>0</v>
      </c>
      <c r="H16" s="100">
        <f>'MPS(input)'!$E$17</f>
        <v>0</v>
      </c>
      <c r="I16" s="101">
        <f>'MPS(input)'!$E$18</f>
        <v>0</v>
      </c>
      <c r="J16" s="101">
        <f>'MPS(input)'!$E$19</f>
        <v>0</v>
      </c>
      <c r="K16" s="105"/>
      <c r="L16" s="105"/>
      <c r="M16" s="98"/>
      <c r="N16" s="136"/>
      <c r="O16" s="106">
        <f>N16*((K16-L16+'MPS(calc_process)'!$F$19+'MPS(calc_process)'!$F$20)/(37-7+'MPS(calc_process)'!$F$19+'MPS(calc_process)'!$F$20))</f>
        <v>0</v>
      </c>
      <c r="P16" s="106">
        <f>'MPS(input)'!$E$25</f>
        <v>0</v>
      </c>
      <c r="Q16" s="106">
        <f>'MPS(input)'!$E$26</f>
        <v>0</v>
      </c>
      <c r="R16" s="107">
        <f>'MPS(input)'!$E$27</f>
        <v>0</v>
      </c>
      <c r="S16" s="108">
        <f t="shared" si="0"/>
        <v>0</v>
      </c>
      <c r="T16" s="108">
        <f t="shared" si="1"/>
        <v>0</v>
      </c>
      <c r="U16" s="109">
        <f t="shared" si="2"/>
        <v>0</v>
      </c>
    </row>
    <row r="17" spans="1:21">
      <c r="A17" s="173"/>
      <c r="B17" s="15">
        <v>11</v>
      </c>
      <c r="C17" s="104"/>
      <c r="D17" s="102">
        <f>'MPS(input)'!$E$9</f>
        <v>0</v>
      </c>
      <c r="E17" s="103">
        <f>'MPS(input)'!$E$10</f>
        <v>0</v>
      </c>
      <c r="F17" s="99">
        <f>'MPS(input)'!$E$15</f>
        <v>0</v>
      </c>
      <c r="G17" s="100">
        <f>'MPS(input)'!$E$16</f>
        <v>0</v>
      </c>
      <c r="H17" s="100">
        <f>'MPS(input)'!$E$17</f>
        <v>0</v>
      </c>
      <c r="I17" s="101">
        <f>'MPS(input)'!$E$18</f>
        <v>0</v>
      </c>
      <c r="J17" s="101">
        <f>'MPS(input)'!$E$19</f>
        <v>0</v>
      </c>
      <c r="K17" s="105"/>
      <c r="L17" s="105"/>
      <c r="M17" s="98"/>
      <c r="N17" s="136"/>
      <c r="O17" s="106">
        <f>N17*((K17-L17+'MPS(calc_process)'!$F$19+'MPS(calc_process)'!$F$20)/(37-7+'MPS(calc_process)'!$F$19+'MPS(calc_process)'!$F$20))</f>
        <v>0</v>
      </c>
      <c r="P17" s="106">
        <f>'MPS(input)'!$E$25</f>
        <v>0</v>
      </c>
      <c r="Q17" s="106">
        <f>'MPS(input)'!$E$26</f>
        <v>0</v>
      </c>
      <c r="R17" s="107">
        <f>'MPS(input)'!$E$27</f>
        <v>0</v>
      </c>
      <c r="S17" s="108">
        <f t="shared" si="0"/>
        <v>0</v>
      </c>
      <c r="T17" s="108">
        <f t="shared" si="1"/>
        <v>0</v>
      </c>
      <c r="U17" s="109">
        <f t="shared" si="2"/>
        <v>0</v>
      </c>
    </row>
    <row r="18" spans="1:21">
      <c r="A18" s="173"/>
      <c r="B18" s="15">
        <v>12</v>
      </c>
      <c r="C18" s="104"/>
      <c r="D18" s="102">
        <f>'MPS(input)'!$E$9</f>
        <v>0</v>
      </c>
      <c r="E18" s="103">
        <f>'MPS(input)'!$E$10</f>
        <v>0</v>
      </c>
      <c r="F18" s="99">
        <f>'MPS(input)'!$E$15</f>
        <v>0</v>
      </c>
      <c r="G18" s="100">
        <f>'MPS(input)'!$E$16</f>
        <v>0</v>
      </c>
      <c r="H18" s="100">
        <f>'MPS(input)'!$E$17</f>
        <v>0</v>
      </c>
      <c r="I18" s="101">
        <f>'MPS(input)'!$E$18</f>
        <v>0</v>
      </c>
      <c r="J18" s="101">
        <f>'MPS(input)'!$E$19</f>
        <v>0</v>
      </c>
      <c r="K18" s="105"/>
      <c r="L18" s="105"/>
      <c r="M18" s="98"/>
      <c r="N18" s="136"/>
      <c r="O18" s="106">
        <f>N18*((K18-L18+'MPS(calc_process)'!$F$19+'MPS(calc_process)'!$F$20)/(37-7+'MPS(calc_process)'!$F$19+'MPS(calc_process)'!$F$20))</f>
        <v>0</v>
      </c>
      <c r="P18" s="106">
        <f>'MPS(input)'!$E$25</f>
        <v>0</v>
      </c>
      <c r="Q18" s="106">
        <f>'MPS(input)'!$E$26</f>
        <v>0</v>
      </c>
      <c r="R18" s="107">
        <f>'MPS(input)'!$E$27</f>
        <v>0</v>
      </c>
      <c r="S18" s="108">
        <f t="shared" si="0"/>
        <v>0</v>
      </c>
      <c r="T18" s="108">
        <f t="shared" si="1"/>
        <v>0</v>
      </c>
      <c r="U18" s="109">
        <f t="shared" si="2"/>
        <v>0</v>
      </c>
    </row>
    <row r="19" spans="1:21">
      <c r="A19" s="173"/>
      <c r="B19" s="15">
        <v>13</v>
      </c>
      <c r="C19" s="104"/>
      <c r="D19" s="102">
        <f>'MPS(input)'!$E$9</f>
        <v>0</v>
      </c>
      <c r="E19" s="103">
        <f>'MPS(input)'!$E$10</f>
        <v>0</v>
      </c>
      <c r="F19" s="99">
        <f>'MPS(input)'!$E$15</f>
        <v>0</v>
      </c>
      <c r="G19" s="100">
        <f>'MPS(input)'!$E$16</f>
        <v>0</v>
      </c>
      <c r="H19" s="100">
        <f>'MPS(input)'!$E$17</f>
        <v>0</v>
      </c>
      <c r="I19" s="101">
        <f>'MPS(input)'!$E$18</f>
        <v>0</v>
      </c>
      <c r="J19" s="101">
        <f>'MPS(input)'!$E$19</f>
        <v>0</v>
      </c>
      <c r="K19" s="105"/>
      <c r="L19" s="105"/>
      <c r="M19" s="98"/>
      <c r="N19" s="136"/>
      <c r="O19" s="106">
        <f>N19*((K19-L19+'MPS(calc_process)'!$F$19+'MPS(calc_process)'!$F$20)/(37-7+'MPS(calc_process)'!$F$19+'MPS(calc_process)'!$F$20))</f>
        <v>0</v>
      </c>
      <c r="P19" s="106">
        <f>'MPS(input)'!$E$25</f>
        <v>0</v>
      </c>
      <c r="Q19" s="106">
        <f>'MPS(input)'!$E$26</f>
        <v>0</v>
      </c>
      <c r="R19" s="107">
        <f>'MPS(input)'!$E$27</f>
        <v>0</v>
      </c>
      <c r="S19" s="108">
        <f t="shared" si="0"/>
        <v>0</v>
      </c>
      <c r="T19" s="108">
        <f t="shared" si="1"/>
        <v>0</v>
      </c>
      <c r="U19" s="109">
        <f t="shared" si="2"/>
        <v>0</v>
      </c>
    </row>
    <row r="20" spans="1:21">
      <c r="A20" s="173"/>
      <c r="B20" s="15">
        <v>14</v>
      </c>
      <c r="C20" s="104"/>
      <c r="D20" s="102">
        <f>'MPS(input)'!$E$9</f>
        <v>0</v>
      </c>
      <c r="E20" s="103">
        <f>'MPS(input)'!$E$10</f>
        <v>0</v>
      </c>
      <c r="F20" s="99">
        <f>'MPS(input)'!$E$15</f>
        <v>0</v>
      </c>
      <c r="G20" s="100">
        <f>'MPS(input)'!$E$16</f>
        <v>0</v>
      </c>
      <c r="H20" s="100">
        <f>'MPS(input)'!$E$17</f>
        <v>0</v>
      </c>
      <c r="I20" s="101">
        <f>'MPS(input)'!$E$18</f>
        <v>0</v>
      </c>
      <c r="J20" s="101">
        <f>'MPS(input)'!$E$19</f>
        <v>0</v>
      </c>
      <c r="K20" s="105"/>
      <c r="L20" s="105"/>
      <c r="M20" s="98"/>
      <c r="N20" s="136"/>
      <c r="O20" s="106">
        <f>N20*((K20-L20+'MPS(calc_process)'!$F$19+'MPS(calc_process)'!$F$20)/(37-7+'MPS(calc_process)'!$F$19+'MPS(calc_process)'!$F$20))</f>
        <v>0</v>
      </c>
      <c r="P20" s="106">
        <f>'MPS(input)'!$E$25</f>
        <v>0</v>
      </c>
      <c r="Q20" s="106">
        <f>'MPS(input)'!$E$26</f>
        <v>0</v>
      </c>
      <c r="R20" s="107">
        <f>'MPS(input)'!$E$27</f>
        <v>0</v>
      </c>
      <c r="S20" s="108">
        <f t="shared" si="0"/>
        <v>0</v>
      </c>
      <c r="T20" s="108">
        <f t="shared" si="1"/>
        <v>0</v>
      </c>
      <c r="U20" s="109">
        <f t="shared" si="2"/>
        <v>0</v>
      </c>
    </row>
    <row r="21" spans="1:21">
      <c r="A21" s="173"/>
      <c r="B21" s="15">
        <v>15</v>
      </c>
      <c r="C21" s="104"/>
      <c r="D21" s="102">
        <f>'MPS(input)'!$E$9</f>
        <v>0</v>
      </c>
      <c r="E21" s="103">
        <f>'MPS(input)'!$E$10</f>
        <v>0</v>
      </c>
      <c r="F21" s="99">
        <f>'MPS(input)'!$E$15</f>
        <v>0</v>
      </c>
      <c r="G21" s="100">
        <f>'MPS(input)'!$E$16</f>
        <v>0</v>
      </c>
      <c r="H21" s="100">
        <f>'MPS(input)'!$E$17</f>
        <v>0</v>
      </c>
      <c r="I21" s="101">
        <f>'MPS(input)'!$E$18</f>
        <v>0</v>
      </c>
      <c r="J21" s="101">
        <f>'MPS(input)'!$E$19</f>
        <v>0</v>
      </c>
      <c r="K21" s="105"/>
      <c r="L21" s="105"/>
      <c r="M21" s="98"/>
      <c r="N21" s="136"/>
      <c r="O21" s="106">
        <f>N21*((K21-L21+'MPS(calc_process)'!$F$19+'MPS(calc_process)'!$F$20)/(37-7+'MPS(calc_process)'!$F$19+'MPS(calc_process)'!$F$20))</f>
        <v>0</v>
      </c>
      <c r="P21" s="106">
        <f>'MPS(input)'!$E$25</f>
        <v>0</v>
      </c>
      <c r="Q21" s="106">
        <f>'MPS(input)'!$E$26</f>
        <v>0</v>
      </c>
      <c r="R21" s="107">
        <f>'MPS(input)'!$E$27</f>
        <v>0</v>
      </c>
      <c r="S21" s="108">
        <f t="shared" si="0"/>
        <v>0</v>
      </c>
      <c r="T21" s="108">
        <f t="shared" si="1"/>
        <v>0</v>
      </c>
      <c r="U21" s="109">
        <f t="shared" si="2"/>
        <v>0</v>
      </c>
    </row>
    <row r="22" spans="1:21">
      <c r="A22" s="173"/>
      <c r="B22" s="15">
        <v>16</v>
      </c>
      <c r="C22" s="104"/>
      <c r="D22" s="102">
        <f>'MPS(input)'!$E$9</f>
        <v>0</v>
      </c>
      <c r="E22" s="103">
        <f>'MPS(input)'!$E$10</f>
        <v>0</v>
      </c>
      <c r="F22" s="99">
        <f>'MPS(input)'!$E$15</f>
        <v>0</v>
      </c>
      <c r="G22" s="100">
        <f>'MPS(input)'!$E$16</f>
        <v>0</v>
      </c>
      <c r="H22" s="100">
        <f>'MPS(input)'!$E$17</f>
        <v>0</v>
      </c>
      <c r="I22" s="101">
        <f>'MPS(input)'!$E$18</f>
        <v>0</v>
      </c>
      <c r="J22" s="101">
        <f>'MPS(input)'!$E$19</f>
        <v>0</v>
      </c>
      <c r="K22" s="105"/>
      <c r="L22" s="105"/>
      <c r="M22" s="98"/>
      <c r="N22" s="136"/>
      <c r="O22" s="106">
        <f>N22*((K22-L22+'MPS(calc_process)'!$F$19+'MPS(calc_process)'!$F$20)/(37-7+'MPS(calc_process)'!$F$19+'MPS(calc_process)'!$F$20))</f>
        <v>0</v>
      </c>
      <c r="P22" s="106">
        <f>'MPS(input)'!$E$25</f>
        <v>0</v>
      </c>
      <c r="Q22" s="106">
        <f>'MPS(input)'!$E$26</f>
        <v>0</v>
      </c>
      <c r="R22" s="107">
        <f>'MPS(input)'!$E$27</f>
        <v>0</v>
      </c>
      <c r="S22" s="108">
        <f t="shared" si="0"/>
        <v>0</v>
      </c>
      <c r="T22" s="108">
        <f t="shared" si="1"/>
        <v>0</v>
      </c>
      <c r="U22" s="109">
        <f t="shared" si="2"/>
        <v>0</v>
      </c>
    </row>
    <row r="23" spans="1:21">
      <c r="A23" s="173"/>
      <c r="B23" s="15">
        <v>17</v>
      </c>
      <c r="C23" s="104"/>
      <c r="D23" s="102">
        <f>'MPS(input)'!$E$9</f>
        <v>0</v>
      </c>
      <c r="E23" s="103">
        <f>'MPS(input)'!$E$10</f>
        <v>0</v>
      </c>
      <c r="F23" s="99">
        <f>'MPS(input)'!$E$15</f>
        <v>0</v>
      </c>
      <c r="G23" s="100">
        <f>'MPS(input)'!$E$16</f>
        <v>0</v>
      </c>
      <c r="H23" s="100">
        <f>'MPS(input)'!$E$17</f>
        <v>0</v>
      </c>
      <c r="I23" s="101">
        <f>'MPS(input)'!$E$18</f>
        <v>0</v>
      </c>
      <c r="J23" s="101">
        <f>'MPS(input)'!$E$19</f>
        <v>0</v>
      </c>
      <c r="K23" s="105"/>
      <c r="L23" s="105"/>
      <c r="M23" s="98"/>
      <c r="N23" s="136"/>
      <c r="O23" s="106">
        <f>N23*((K23-L23+'MPS(calc_process)'!$F$19+'MPS(calc_process)'!$F$20)/(37-7+'MPS(calc_process)'!$F$19+'MPS(calc_process)'!$F$20))</f>
        <v>0</v>
      </c>
      <c r="P23" s="106">
        <f>'MPS(input)'!$E$25</f>
        <v>0</v>
      </c>
      <c r="Q23" s="106">
        <f>'MPS(input)'!$E$26</f>
        <v>0</v>
      </c>
      <c r="R23" s="107">
        <f>'MPS(input)'!$E$27</f>
        <v>0</v>
      </c>
      <c r="S23" s="108">
        <f t="shared" si="0"/>
        <v>0</v>
      </c>
      <c r="T23" s="108">
        <f t="shared" si="1"/>
        <v>0</v>
      </c>
      <c r="U23" s="109">
        <f t="shared" si="2"/>
        <v>0</v>
      </c>
    </row>
    <row r="24" spans="1:21">
      <c r="A24" s="173"/>
      <c r="B24" s="15">
        <v>18</v>
      </c>
      <c r="C24" s="104"/>
      <c r="D24" s="102">
        <f>'MPS(input)'!$E$9</f>
        <v>0</v>
      </c>
      <c r="E24" s="103">
        <f>'MPS(input)'!$E$10</f>
        <v>0</v>
      </c>
      <c r="F24" s="99">
        <f>'MPS(input)'!$E$15</f>
        <v>0</v>
      </c>
      <c r="G24" s="100">
        <f>'MPS(input)'!$E$16</f>
        <v>0</v>
      </c>
      <c r="H24" s="100">
        <f>'MPS(input)'!$E$17</f>
        <v>0</v>
      </c>
      <c r="I24" s="101">
        <f>'MPS(input)'!$E$18</f>
        <v>0</v>
      </c>
      <c r="J24" s="101">
        <f>'MPS(input)'!$E$19</f>
        <v>0</v>
      </c>
      <c r="K24" s="105"/>
      <c r="L24" s="105"/>
      <c r="M24" s="98"/>
      <c r="N24" s="136"/>
      <c r="O24" s="106">
        <f>N24*((K24-L24+'MPS(calc_process)'!$F$19+'MPS(calc_process)'!$F$20)/(37-7+'MPS(calc_process)'!$F$19+'MPS(calc_process)'!$F$20))</f>
        <v>0</v>
      </c>
      <c r="P24" s="106">
        <f>'MPS(input)'!$E$25</f>
        <v>0</v>
      </c>
      <c r="Q24" s="106">
        <f>'MPS(input)'!$E$26</f>
        <v>0</v>
      </c>
      <c r="R24" s="107">
        <f>'MPS(input)'!$E$27</f>
        <v>0</v>
      </c>
      <c r="S24" s="108">
        <f t="shared" si="0"/>
        <v>0</v>
      </c>
      <c r="T24" s="108">
        <f t="shared" si="1"/>
        <v>0</v>
      </c>
      <c r="U24" s="109">
        <f t="shared" si="2"/>
        <v>0</v>
      </c>
    </row>
    <row r="25" spans="1:21">
      <c r="A25" s="173"/>
      <c r="B25" s="15">
        <v>19</v>
      </c>
      <c r="C25" s="104"/>
      <c r="D25" s="102">
        <f>'MPS(input)'!$E$9</f>
        <v>0</v>
      </c>
      <c r="E25" s="103">
        <f>'MPS(input)'!$E$10</f>
        <v>0</v>
      </c>
      <c r="F25" s="99">
        <f>'MPS(input)'!$E$15</f>
        <v>0</v>
      </c>
      <c r="G25" s="100">
        <f>'MPS(input)'!$E$16</f>
        <v>0</v>
      </c>
      <c r="H25" s="100">
        <f>'MPS(input)'!$E$17</f>
        <v>0</v>
      </c>
      <c r="I25" s="101">
        <f>'MPS(input)'!$E$18</f>
        <v>0</v>
      </c>
      <c r="J25" s="101">
        <f>'MPS(input)'!$E$19</f>
        <v>0</v>
      </c>
      <c r="K25" s="105"/>
      <c r="L25" s="105"/>
      <c r="M25" s="98"/>
      <c r="N25" s="136"/>
      <c r="O25" s="106">
        <f>N25*((K25-L25+'MPS(calc_process)'!$F$19+'MPS(calc_process)'!$F$20)/(37-7+'MPS(calc_process)'!$F$19+'MPS(calc_process)'!$F$20))</f>
        <v>0</v>
      </c>
      <c r="P25" s="106">
        <f>'MPS(input)'!$E$25</f>
        <v>0</v>
      </c>
      <c r="Q25" s="106">
        <f>'MPS(input)'!$E$26</f>
        <v>0</v>
      </c>
      <c r="R25" s="107">
        <f>'MPS(input)'!$E$27</f>
        <v>0</v>
      </c>
      <c r="S25" s="108">
        <f t="shared" si="0"/>
        <v>0</v>
      </c>
      <c r="T25" s="108">
        <f t="shared" si="1"/>
        <v>0</v>
      </c>
      <c r="U25" s="109">
        <f t="shared" si="2"/>
        <v>0</v>
      </c>
    </row>
    <row r="26" spans="1:21">
      <c r="A26" s="173"/>
      <c r="B26" s="15">
        <v>20</v>
      </c>
      <c r="C26" s="104"/>
      <c r="D26" s="102">
        <f>'MPS(input)'!$E$9</f>
        <v>0</v>
      </c>
      <c r="E26" s="103">
        <f>'MPS(input)'!$E$10</f>
        <v>0</v>
      </c>
      <c r="F26" s="99">
        <f>'MPS(input)'!$E$15</f>
        <v>0</v>
      </c>
      <c r="G26" s="100">
        <f>'MPS(input)'!$E$16</f>
        <v>0</v>
      </c>
      <c r="H26" s="100">
        <f>'MPS(input)'!$E$17</f>
        <v>0</v>
      </c>
      <c r="I26" s="101">
        <f>'MPS(input)'!$E$18</f>
        <v>0</v>
      </c>
      <c r="J26" s="101">
        <f>'MPS(input)'!$E$19</f>
        <v>0</v>
      </c>
      <c r="K26" s="105"/>
      <c r="L26" s="105"/>
      <c r="M26" s="98"/>
      <c r="N26" s="136"/>
      <c r="O26" s="106">
        <f>N26*((K26-L26+'MPS(calc_process)'!$F$19+'MPS(calc_process)'!$F$20)/(37-7+'MPS(calc_process)'!$F$19+'MPS(calc_process)'!$F$20))</f>
        <v>0</v>
      </c>
      <c r="P26" s="106">
        <f>'MPS(input)'!$E$25</f>
        <v>0</v>
      </c>
      <c r="Q26" s="106">
        <f>'MPS(input)'!$E$26</f>
        <v>0</v>
      </c>
      <c r="R26" s="107">
        <f>'MPS(input)'!$E$27</f>
        <v>0</v>
      </c>
      <c r="S26" s="108">
        <f t="shared" si="0"/>
        <v>0</v>
      </c>
      <c r="T26" s="108">
        <f t="shared" si="1"/>
        <v>0</v>
      </c>
      <c r="U26" s="109">
        <f>S26-T26</f>
        <v>0</v>
      </c>
    </row>
    <row r="27" spans="1:21" ht="15">
      <c r="A27" s="173"/>
      <c r="B27" s="96" t="s">
        <v>71</v>
      </c>
      <c r="C27" s="97" t="s">
        <v>65</v>
      </c>
      <c r="D27" s="97"/>
      <c r="E27" s="97" t="s">
        <v>65</v>
      </c>
      <c r="F27" s="97" t="s">
        <v>65</v>
      </c>
      <c r="G27" s="97"/>
      <c r="H27" s="97"/>
      <c r="I27" s="97" t="s">
        <v>44</v>
      </c>
      <c r="J27" s="97" t="s">
        <v>44</v>
      </c>
      <c r="K27" s="97"/>
      <c r="L27" s="97"/>
      <c r="M27" s="97"/>
      <c r="N27" s="97" t="s">
        <v>65</v>
      </c>
      <c r="O27" s="97" t="s">
        <v>65</v>
      </c>
      <c r="P27" s="97" t="s">
        <v>65</v>
      </c>
      <c r="Q27" s="97" t="s">
        <v>65</v>
      </c>
      <c r="R27" s="97" t="s">
        <v>65</v>
      </c>
      <c r="S27" s="110">
        <f>SUMIF(S7:S26,"&gt;0",S7:S26)</f>
        <v>0</v>
      </c>
      <c r="T27" s="110">
        <f>SUMIF(T7:T26,"&gt;0",T7:T26)</f>
        <v>0</v>
      </c>
      <c r="U27" s="110">
        <f>SUMIF(U7:U26,"&gt;0",U7:U26)</f>
        <v>0</v>
      </c>
    </row>
  </sheetData>
  <sheetProtection password="C763" sheet="1" formatCells="0" formatRows="0" insertRows="0"/>
  <mergeCells count="4">
    <mergeCell ref="F3:R3"/>
    <mergeCell ref="C3:E3"/>
    <mergeCell ref="S3:U3"/>
    <mergeCell ref="A7:A27"/>
  </mergeCells>
  <phoneticPr fontId="3"/>
  <pageMargins left="0.43307086614173229" right="0.23622047244094491" top="0.74803149606299213" bottom="0.74803149606299213" header="0.31496062992125984" footer="0.31496062992125984"/>
  <pageSetup paperSize="9" scale="50"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'MPS(calc_process)'!$F$15:$F$17</xm:f>
          </x14:formula1>
          <xm:sqref>M7:M26</xm:sqref>
        </x14:dataValidation>
      </x14:dataValidations>
    </ext>
  </extLst>
</worksheet>
</file>

<file path=xl/worksheets/sheet3.xml><?xml version="1.0" encoding="utf-8"?>
<worksheet xmlns="http://schemas.openxmlformats.org/spreadsheetml/2006/main" xmlns:r="http://schemas.openxmlformats.org/officeDocument/2006/relationships">
  <sheetPr>
    <tabColor theme="3" tint="0.39997558519241921"/>
  </sheetPr>
  <dimension ref="A1:I21"/>
  <sheetViews>
    <sheetView showGridLines="0" view="pageBreakPreview" zoomScale="80" zoomScaleSheetLayoutView="80" workbookViewId="0"/>
  </sheetViews>
  <sheetFormatPr defaultColWidth="9" defaultRowHeight="14.25"/>
  <cols>
    <col min="1" max="4" width="3.625" style="1" customWidth="1"/>
    <col min="5" max="5" width="47.125" style="1" customWidth="1"/>
    <col min="6" max="8" width="12.625" style="1" customWidth="1"/>
    <col min="9" max="9" width="12.625" style="6" customWidth="1"/>
    <col min="10" max="16384" width="9" style="1"/>
  </cols>
  <sheetData>
    <row r="1" spans="1:9" ht="18" customHeight="1">
      <c r="I1" s="17" t="str">
        <f>'MPS(input)'!K1</f>
        <v>Monitoring Spreadsheet: JCM_TH_AM005_ver02.0</v>
      </c>
    </row>
    <row r="2" spans="1:9" ht="18" customHeight="1">
      <c r="I2" s="17" t="str">
        <f>'MPS(input)'!K2</f>
        <v>Reference Number:</v>
      </c>
    </row>
    <row r="3" spans="1:9" ht="27.75" customHeight="1">
      <c r="A3" s="174" t="s">
        <v>187</v>
      </c>
      <c r="B3" s="174"/>
      <c r="C3" s="174"/>
      <c r="D3" s="174"/>
      <c r="E3" s="174"/>
      <c r="F3" s="174"/>
      <c r="G3" s="174"/>
      <c r="H3" s="174"/>
      <c r="I3" s="174"/>
    </row>
    <row r="4" spans="1:9" ht="11.25" customHeight="1"/>
    <row r="5" spans="1:9" ht="18.75" customHeight="1" thickBot="1">
      <c r="A5" s="30" t="s">
        <v>78</v>
      </c>
      <c r="B5" s="32"/>
      <c r="C5" s="32"/>
      <c r="D5" s="32"/>
      <c r="E5" s="33"/>
      <c r="F5" s="34" t="s">
        <v>79</v>
      </c>
      <c r="G5" s="34" t="s">
        <v>80</v>
      </c>
      <c r="H5" s="34" t="s">
        <v>81</v>
      </c>
      <c r="I5" s="35" t="s">
        <v>34</v>
      </c>
    </row>
    <row r="6" spans="1:9" ht="18.75" customHeight="1" thickBot="1">
      <c r="A6" s="31"/>
      <c r="B6" s="22" t="s">
        <v>145</v>
      </c>
      <c r="C6" s="22"/>
      <c r="D6" s="23"/>
      <c r="E6" s="24"/>
      <c r="F6" s="8" t="s">
        <v>36</v>
      </c>
      <c r="G6" s="56">
        <f>G8-G11</f>
        <v>0</v>
      </c>
      <c r="H6" s="7" t="s">
        <v>146</v>
      </c>
      <c r="I6" s="44" t="s">
        <v>147</v>
      </c>
    </row>
    <row r="7" spans="1:9" ht="18.75" customHeight="1" thickBot="1">
      <c r="A7" s="30" t="s">
        <v>161</v>
      </c>
      <c r="B7" s="32"/>
      <c r="C7" s="32"/>
      <c r="D7" s="32"/>
      <c r="E7" s="33"/>
      <c r="F7" s="33"/>
      <c r="G7" s="33"/>
      <c r="H7" s="33"/>
      <c r="I7" s="34"/>
    </row>
    <row r="8" spans="1:9" ht="18.75" customHeight="1" thickBot="1">
      <c r="A8" s="36"/>
      <c r="B8" s="25" t="s">
        <v>148</v>
      </c>
      <c r="C8" s="26"/>
      <c r="D8" s="27"/>
      <c r="E8" s="27"/>
      <c r="F8" s="8" t="s">
        <v>36</v>
      </c>
      <c r="G8" s="127">
        <f>G9</f>
        <v>0</v>
      </c>
      <c r="H8" s="7" t="s">
        <v>146</v>
      </c>
      <c r="I8" s="45" t="s">
        <v>149</v>
      </c>
    </row>
    <row r="9" spans="1:9" ht="18.75" customHeight="1">
      <c r="A9" s="36"/>
      <c r="B9" s="25"/>
      <c r="C9" s="19" t="s">
        <v>148</v>
      </c>
      <c r="D9" s="20"/>
      <c r="E9" s="21"/>
      <c r="F9" s="8" t="s">
        <v>36</v>
      </c>
      <c r="G9" s="57">
        <f>'MPS(input_separate)'!S27</f>
        <v>0</v>
      </c>
      <c r="H9" s="7" t="s">
        <v>146</v>
      </c>
      <c r="I9" s="45" t="s">
        <v>149</v>
      </c>
    </row>
    <row r="10" spans="1:9" ht="18.75" customHeight="1" thickBot="1">
      <c r="A10" s="37" t="s">
        <v>160</v>
      </c>
      <c r="B10" s="38"/>
      <c r="C10" s="38"/>
      <c r="D10" s="38"/>
      <c r="E10" s="39"/>
      <c r="F10" s="33"/>
      <c r="G10" s="33"/>
      <c r="H10" s="33"/>
      <c r="I10" s="34"/>
    </row>
    <row r="11" spans="1:9" ht="18.75" customHeight="1" thickBot="1">
      <c r="A11" s="36"/>
      <c r="B11" s="28" t="s">
        <v>150</v>
      </c>
      <c r="C11" s="28"/>
      <c r="D11" s="28"/>
      <c r="E11" s="29"/>
      <c r="F11" s="8" t="s">
        <v>36</v>
      </c>
      <c r="G11" s="58">
        <f>G12</f>
        <v>0</v>
      </c>
      <c r="H11" s="9" t="s">
        <v>151</v>
      </c>
      <c r="I11" s="46" t="s">
        <v>152</v>
      </c>
    </row>
    <row r="12" spans="1:9" ht="18.75" customHeight="1">
      <c r="A12" s="31"/>
      <c r="B12" s="47"/>
      <c r="C12" s="48" t="s">
        <v>153</v>
      </c>
      <c r="D12" s="54"/>
      <c r="E12" s="55"/>
      <c r="F12" s="49" t="s">
        <v>36</v>
      </c>
      <c r="G12" s="59">
        <f>'MPS(input_separate)'!T27</f>
        <v>0</v>
      </c>
      <c r="H12" s="50" t="s">
        <v>151</v>
      </c>
      <c r="I12" s="51" t="s">
        <v>152</v>
      </c>
    </row>
    <row r="13" spans="1:9">
      <c r="A13" s="10"/>
      <c r="B13" s="10"/>
      <c r="C13" s="10"/>
      <c r="D13" s="10"/>
      <c r="E13" s="10"/>
      <c r="F13" s="11"/>
      <c r="G13" s="12"/>
      <c r="H13" s="12"/>
      <c r="I13" s="13"/>
    </row>
    <row r="14" spans="1:9" ht="21.75" customHeight="1">
      <c r="E14" s="10" t="s">
        <v>38</v>
      </c>
      <c r="F14" s="5"/>
    </row>
    <row r="15" spans="1:9" ht="21.75" customHeight="1">
      <c r="E15" s="53" t="s">
        <v>154</v>
      </c>
      <c r="F15" s="41">
        <v>5.67</v>
      </c>
      <c r="G15" s="42" t="s">
        <v>44</v>
      </c>
      <c r="H15" s="13"/>
      <c r="I15" s="52"/>
    </row>
    <row r="16" spans="1:9" ht="21.75" customHeight="1">
      <c r="E16" s="53" t="s">
        <v>155</v>
      </c>
      <c r="F16" s="41">
        <v>5.81</v>
      </c>
      <c r="G16" s="42" t="s">
        <v>44</v>
      </c>
      <c r="H16" s="13"/>
    </row>
    <row r="17" spans="5:8" ht="21.75" customHeight="1">
      <c r="E17" s="53" t="s">
        <v>156</v>
      </c>
      <c r="F17" s="41">
        <v>6.05</v>
      </c>
      <c r="G17" s="42" t="s">
        <v>44</v>
      </c>
      <c r="H17" s="13"/>
    </row>
    <row r="18" spans="5:8">
      <c r="E18" s="14"/>
      <c r="F18" s="14"/>
      <c r="G18" s="10"/>
      <c r="H18" s="10"/>
    </row>
    <row r="19" spans="5:8" ht="21.75" customHeight="1">
      <c r="E19" s="40" t="s">
        <v>157</v>
      </c>
      <c r="F19" s="42">
        <v>1.5</v>
      </c>
      <c r="G19" s="43" t="s">
        <v>39</v>
      </c>
      <c r="H19" s="10"/>
    </row>
    <row r="20" spans="5:8" ht="21.75" customHeight="1">
      <c r="E20" s="40" t="s">
        <v>158</v>
      </c>
      <c r="F20" s="42">
        <v>1.5</v>
      </c>
      <c r="G20" s="43" t="s">
        <v>39</v>
      </c>
      <c r="H20" s="10"/>
    </row>
    <row r="21" spans="5:8">
      <c r="E21" s="14"/>
      <c r="F21" s="14"/>
      <c r="G21" s="10"/>
      <c r="H21" s="10"/>
    </row>
  </sheetData>
  <sheetProtection password="C763" sheet="1" objects="1" scenarios="1"/>
  <mergeCells count="1">
    <mergeCell ref="A3:I3"/>
  </mergeCells>
  <phoneticPr fontId="3"/>
  <pageMargins left="0.70866141732283472" right="0.70866141732283472" top="0.74803149606299213" bottom="0.74803149606299213" header="0.31496062992125984" footer="0.31496062992125984"/>
  <pageSetup paperSize="9" scale="78" fitToHeight="2" orientation="portrait" r:id="rId1"/>
</worksheet>
</file>

<file path=xl/worksheets/sheet4.xml><?xml version="1.0" encoding="utf-8"?>
<worksheet xmlns="http://schemas.openxmlformats.org/spreadsheetml/2006/main" xmlns:r="http://schemas.openxmlformats.org/officeDocument/2006/relationships">
  <sheetPr>
    <tabColor theme="3" tint="0.39997558519241921"/>
  </sheetPr>
  <dimension ref="A1:C12"/>
  <sheetViews>
    <sheetView showGridLines="0" view="pageBreakPreview" zoomScale="80" zoomScaleNormal="80" zoomScaleSheetLayoutView="80" workbookViewId="0"/>
  </sheetViews>
  <sheetFormatPr defaultColWidth="9" defaultRowHeight="14.25"/>
  <cols>
    <col min="1" max="1" width="3.625" style="111" customWidth="1"/>
    <col min="2" max="2" width="36.375" style="111" customWidth="1"/>
    <col min="3" max="3" width="49.125" style="111" customWidth="1"/>
    <col min="4" max="16384" width="9" style="111"/>
  </cols>
  <sheetData>
    <row r="1" spans="1:3" ht="18" customHeight="1">
      <c r="C1" s="86" t="str">
        <f>'MPS(input)'!K1</f>
        <v>Monitoring Spreadsheet: JCM_TH_AM005_ver02.0</v>
      </c>
    </row>
    <row r="2" spans="1:3" ht="18" customHeight="1">
      <c r="C2" s="86" t="str">
        <f>'MPS(input)'!K2</f>
        <v>Reference Number:</v>
      </c>
    </row>
    <row r="3" spans="1:3" ht="24.75" customHeight="1">
      <c r="A3" s="175" t="s">
        <v>162</v>
      </c>
      <c r="B3" s="175"/>
      <c r="C3" s="175"/>
    </row>
    <row r="5" spans="1:3" ht="21" customHeight="1">
      <c r="B5" s="112" t="s">
        <v>188</v>
      </c>
      <c r="C5" s="112" t="s">
        <v>163</v>
      </c>
    </row>
    <row r="6" spans="1:3" ht="54.75" customHeight="1">
      <c r="B6" s="113"/>
      <c r="C6" s="113"/>
    </row>
    <row r="7" spans="1:3" ht="54.75" customHeight="1">
      <c r="B7" s="113"/>
      <c r="C7" s="113"/>
    </row>
    <row r="8" spans="1:3" ht="54.75" customHeight="1">
      <c r="B8" s="113"/>
      <c r="C8" s="113"/>
    </row>
    <row r="9" spans="1:3" ht="54.75" customHeight="1">
      <c r="B9" s="113"/>
      <c r="C9" s="113"/>
    </row>
    <row r="10" spans="1:3" ht="54.75" customHeight="1">
      <c r="B10" s="113"/>
      <c r="C10" s="113"/>
    </row>
    <row r="11" spans="1:3" ht="54.75" customHeight="1">
      <c r="B11" s="113"/>
      <c r="C11" s="113"/>
    </row>
    <row r="12" spans="1:3" ht="54.75" customHeight="1">
      <c r="B12" s="113"/>
      <c r="C12" s="113"/>
    </row>
  </sheetData>
  <sheetProtection password="C763" sheet="1" objects="1" scenarios="1" formatCells="0" formatRows="0" insertRows="0"/>
  <mergeCells count="1">
    <mergeCell ref="A3:C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5" tint="0.39997558519241921"/>
    <pageSetUpPr fitToPage="1"/>
  </sheetPr>
  <dimension ref="A1:L36"/>
  <sheetViews>
    <sheetView showGridLines="0" view="pageBreakPreview" zoomScale="80" zoomScaleNormal="70" zoomScaleSheetLayoutView="80" workbookViewId="0"/>
  </sheetViews>
  <sheetFormatPr defaultColWidth="9" defaultRowHeight="14.25"/>
  <cols>
    <col min="1" max="1" width="2.625" style="60" customWidth="1"/>
    <col min="2" max="3" width="11.625" style="60" customWidth="1"/>
    <col min="4" max="4" width="12.375" style="60" customWidth="1"/>
    <col min="5" max="5" width="26.625" style="60" customWidth="1"/>
    <col min="6" max="7" width="10.625" style="60" customWidth="1"/>
    <col min="8" max="8" width="11.625" style="60" customWidth="1"/>
    <col min="9" max="9" width="11.5" style="60" customWidth="1"/>
    <col min="10" max="10" width="60.625" style="60" customWidth="1"/>
    <col min="11" max="11" width="15.75" style="60" customWidth="1"/>
    <col min="12" max="12" width="17.5" style="60" customWidth="1"/>
    <col min="13" max="16384" width="9" style="60"/>
  </cols>
  <sheetData>
    <row r="1" spans="1:12" ht="18" customHeight="1">
      <c r="L1" s="61" t="str">
        <f>'MPS(input)'!K1</f>
        <v>Monitoring Spreadsheet: JCM_TH_AM005_ver02.0</v>
      </c>
    </row>
    <row r="2" spans="1:12" ht="18" customHeight="1">
      <c r="L2" s="61" t="str">
        <f>'MPS(input)'!K2</f>
        <v>Reference Number:</v>
      </c>
    </row>
    <row r="3" spans="1:12" ht="27.75" customHeight="1">
      <c r="A3" s="62" t="s">
        <v>164</v>
      </c>
      <c r="B3" s="62"/>
      <c r="C3" s="63"/>
      <c r="D3" s="63"/>
      <c r="E3" s="63"/>
      <c r="F3" s="63"/>
      <c r="G3" s="63"/>
      <c r="H3" s="63"/>
      <c r="I3" s="63"/>
      <c r="J3" s="63"/>
      <c r="K3" s="63"/>
      <c r="L3" s="64"/>
    </row>
    <row r="5" spans="1:12" ht="18.75" customHeight="1">
      <c r="A5" s="65" t="s">
        <v>166</v>
      </c>
      <c r="B5" s="65"/>
      <c r="C5" s="65"/>
    </row>
    <row r="6" spans="1:12" ht="18.75" customHeight="1">
      <c r="A6" s="65"/>
      <c r="B6" s="66" t="s">
        <v>0</v>
      </c>
      <c r="C6" s="114" t="s">
        <v>1</v>
      </c>
      <c r="D6" s="66" t="s">
        <v>2</v>
      </c>
      <c r="E6" s="66" t="s">
        <v>3</v>
      </c>
      <c r="F6" s="66" t="s">
        <v>4</v>
      </c>
      <c r="G6" s="66" t="s">
        <v>5</v>
      </c>
      <c r="H6" s="66" t="s">
        <v>6</v>
      </c>
      <c r="I6" s="66" t="s">
        <v>7</v>
      </c>
      <c r="J6" s="66" t="s">
        <v>8</v>
      </c>
      <c r="K6" s="66" t="s">
        <v>9</v>
      </c>
      <c r="L6" s="66" t="s">
        <v>173</v>
      </c>
    </row>
    <row r="7" spans="1:12" s="67" customFormat="1" ht="39" customHeight="1">
      <c r="B7" s="66" t="s">
        <v>172</v>
      </c>
      <c r="C7" s="114" t="s">
        <v>10</v>
      </c>
      <c r="D7" s="66" t="s">
        <v>11</v>
      </c>
      <c r="E7" s="66" t="s">
        <v>12</v>
      </c>
      <c r="F7" s="66" t="s">
        <v>175</v>
      </c>
      <c r="G7" s="66" t="s">
        <v>14</v>
      </c>
      <c r="H7" s="66" t="s">
        <v>15</v>
      </c>
      <c r="I7" s="66" t="s">
        <v>16</v>
      </c>
      <c r="J7" s="66" t="s">
        <v>17</v>
      </c>
      <c r="K7" s="66" t="s">
        <v>18</v>
      </c>
      <c r="L7" s="66" t="s">
        <v>19</v>
      </c>
    </row>
    <row r="8" spans="1:12" ht="288.75" customHeight="1">
      <c r="B8" s="125"/>
      <c r="C8" s="115" t="s">
        <v>20</v>
      </c>
      <c r="D8" s="116" t="s">
        <v>21</v>
      </c>
      <c r="E8" s="70" t="s">
        <v>76</v>
      </c>
      <c r="F8" s="71" t="s">
        <v>73</v>
      </c>
      <c r="G8" s="72" t="s">
        <v>22</v>
      </c>
      <c r="H8" s="2" t="s">
        <v>33</v>
      </c>
      <c r="I8" s="2" t="s">
        <v>43</v>
      </c>
      <c r="J8" s="140" t="s">
        <v>211</v>
      </c>
      <c r="K8" s="3" t="s">
        <v>40</v>
      </c>
      <c r="L8" s="3" t="s">
        <v>184</v>
      </c>
    </row>
    <row r="9" spans="1:12" ht="77.25" customHeight="1">
      <c r="A9" s="73"/>
      <c r="B9" s="125"/>
      <c r="C9" s="115" t="s">
        <v>49</v>
      </c>
      <c r="D9" s="116" t="s">
        <v>50</v>
      </c>
      <c r="E9" s="69" t="s">
        <v>74</v>
      </c>
      <c r="F9" s="16"/>
      <c r="G9" s="139" t="s">
        <v>195</v>
      </c>
      <c r="H9" s="2" t="s">
        <v>32</v>
      </c>
      <c r="I9" s="2" t="s">
        <v>52</v>
      </c>
      <c r="J9" s="3" t="s">
        <v>53</v>
      </c>
      <c r="K9" s="3" t="s">
        <v>40</v>
      </c>
      <c r="L9" s="141" t="s">
        <v>212</v>
      </c>
    </row>
    <row r="10" spans="1:12" ht="293.25" customHeight="1">
      <c r="A10" s="73"/>
      <c r="B10" s="125"/>
      <c r="C10" s="115" t="s">
        <v>41</v>
      </c>
      <c r="D10" s="116" t="s">
        <v>46</v>
      </c>
      <c r="E10" s="69" t="s">
        <v>75</v>
      </c>
      <c r="F10" s="16"/>
      <c r="G10" s="72" t="s">
        <v>22</v>
      </c>
      <c r="H10" s="2" t="s">
        <v>33</v>
      </c>
      <c r="I10" s="2" t="s">
        <v>43</v>
      </c>
      <c r="J10" s="140" t="s">
        <v>211</v>
      </c>
      <c r="K10" s="3" t="s">
        <v>40</v>
      </c>
      <c r="L10" s="141" t="s">
        <v>213</v>
      </c>
    </row>
    <row r="11" spans="1:12" ht="17.25" customHeight="1">
      <c r="A11" s="73"/>
      <c r="B11" s="73"/>
    </row>
    <row r="12" spans="1:12" ht="17.25" customHeight="1">
      <c r="A12" s="65" t="s">
        <v>167</v>
      </c>
      <c r="B12" s="65"/>
    </row>
    <row r="13" spans="1:12" ht="20.100000000000001" customHeight="1">
      <c r="A13" s="73"/>
      <c r="B13" s="186" t="s">
        <v>0</v>
      </c>
      <c r="C13" s="187"/>
      <c r="D13" s="151" t="s">
        <v>83</v>
      </c>
      <c r="E13" s="151"/>
      <c r="F13" s="66" t="s">
        <v>84</v>
      </c>
      <c r="G13" s="66" t="s">
        <v>85</v>
      </c>
      <c r="H13" s="151" t="s">
        <v>86</v>
      </c>
      <c r="I13" s="151"/>
      <c r="J13" s="151"/>
      <c r="K13" s="151" t="s">
        <v>87</v>
      </c>
      <c r="L13" s="151"/>
    </row>
    <row r="14" spans="1:12" ht="39" customHeight="1">
      <c r="A14" s="73"/>
      <c r="B14" s="186" t="s">
        <v>11</v>
      </c>
      <c r="C14" s="187"/>
      <c r="D14" s="151" t="s">
        <v>89</v>
      </c>
      <c r="E14" s="151"/>
      <c r="F14" s="66" t="s">
        <v>90</v>
      </c>
      <c r="G14" s="66" t="s">
        <v>77</v>
      </c>
      <c r="H14" s="151" t="s">
        <v>91</v>
      </c>
      <c r="I14" s="151"/>
      <c r="J14" s="151"/>
      <c r="K14" s="151" t="s">
        <v>92</v>
      </c>
      <c r="L14" s="151"/>
    </row>
    <row r="15" spans="1:12" ht="68.25" customHeight="1">
      <c r="A15" s="73"/>
      <c r="B15" s="181" t="s">
        <v>23</v>
      </c>
      <c r="C15" s="182"/>
      <c r="D15" s="147" t="s">
        <v>200</v>
      </c>
      <c r="E15" s="147"/>
      <c r="F15" s="124" t="str">
        <f>IF('MPS(input)'!E15&gt;0,'MPS(input)'!E15,"")</f>
        <v/>
      </c>
      <c r="G15" s="69" t="s">
        <v>99</v>
      </c>
      <c r="H15" s="185" t="str">
        <f>'MPS(input)'!G15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185"/>
      <c r="J15" s="185"/>
      <c r="K15" s="191" t="str">
        <f>IF('MPS(input)'!J15&gt;0,'MPS(input)'!J15,"")</f>
        <v/>
      </c>
      <c r="L15" s="191"/>
    </row>
    <row r="16" spans="1:12" ht="164.25" customHeight="1">
      <c r="A16" s="73"/>
      <c r="B16" s="176" t="s">
        <v>93</v>
      </c>
      <c r="C16" s="177"/>
      <c r="D16" s="147" t="s">
        <v>214</v>
      </c>
      <c r="E16" s="147"/>
      <c r="F16" s="74">
        <f>IF(ISERROR(3.6*(100/F25)*F27),0,3.6*(100/F25)*F27)</f>
        <v>0</v>
      </c>
      <c r="G16" s="75" t="s">
        <v>94</v>
      </c>
      <c r="H16" s="185" t="str">
        <f>'MPS(input)'!G16</f>
        <v>Power generation efficiency obtained from manufacturer's specification.</v>
      </c>
      <c r="I16" s="185"/>
      <c r="J16" s="185"/>
      <c r="K16" s="191" t="str">
        <f>IF('MPS(input)'!J16&gt;0,'MPS(input)'!J16,"")</f>
        <v>Calculated
In case of [ 3) Electricity directly supplied from small power producer (SPP) ], when project chiller may consume electricity supplied from more than 1 SPP, the project participant applies the CO2 emission factor with the lowest value.</v>
      </c>
      <c r="L16" s="191"/>
    </row>
    <row r="17" spans="1:12" ht="166.5" customHeight="1">
      <c r="A17" s="73"/>
      <c r="B17" s="176" t="s">
        <v>93</v>
      </c>
      <c r="C17" s="177"/>
      <c r="D17" s="147" t="s">
        <v>215</v>
      </c>
      <c r="E17" s="147"/>
      <c r="F17" s="74">
        <f>IF(ISERROR(F9*F26*F27/F10),0,F9*F26*F27/F10)</f>
        <v>0</v>
      </c>
      <c r="G17" s="75" t="s">
        <v>94</v>
      </c>
      <c r="H17" s="185" t="str">
        <f>'MPS(input)'!G17</f>
        <v>The power generation efficiency calculated from monitored data of the amount of fuel input for power generation and the amount of electricity generated.</v>
      </c>
      <c r="I17" s="185"/>
      <c r="J17" s="185"/>
      <c r="K17" s="191" t="str">
        <f>IF('MPS(input)'!J17&gt;0,'MPS(input)'!J17,"")</f>
        <v>Calculated
In case of [ 3) electricity directly supplied from small power producer (SPP) ], when project chiller may consume electricity supplied from more than 1 SPP, the project participant applies the CO2 emission factor with the lowest value.</v>
      </c>
      <c r="L17" s="191"/>
    </row>
    <row r="18" spans="1:12" ht="129.75" customHeight="1">
      <c r="A18" s="73"/>
      <c r="B18" s="176" t="s">
        <v>93</v>
      </c>
      <c r="C18" s="177"/>
      <c r="D18" s="147" t="s">
        <v>199</v>
      </c>
      <c r="E18" s="147"/>
      <c r="F18" s="124" t="str">
        <f>IF('MPS(input)'!E18&gt;0,'MPS(input)'!E18,"")</f>
        <v/>
      </c>
      <c r="G18" s="75" t="s">
        <v>94</v>
      </c>
      <c r="H18" s="185"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85"/>
      <c r="J18" s="185"/>
      <c r="K18" s="191" t="str">
        <f>IF('MPS(input)'!J18&gt;0,'MPS(input)'!J18,"")</f>
        <v/>
      </c>
      <c r="L18" s="191"/>
    </row>
    <row r="19" spans="1:12" ht="117.75" customHeight="1">
      <c r="A19" s="73"/>
      <c r="B19" s="176" t="s">
        <v>93</v>
      </c>
      <c r="C19" s="177"/>
      <c r="D19" s="147" t="s">
        <v>201</v>
      </c>
      <c r="E19" s="147"/>
      <c r="F19" s="124" t="str">
        <f>IF('MPS(input)'!E19&gt;0,'MPS(input)'!E19,"")</f>
        <v/>
      </c>
      <c r="G19" s="138" t="s">
        <v>94</v>
      </c>
      <c r="H19" s="178" t="s">
        <v>216</v>
      </c>
      <c r="I19" s="179"/>
      <c r="J19" s="180"/>
      <c r="K19" s="192" t="str">
        <f>IF('MPS(input)'!J19&gt;0,'MPS(input)'!J19,"")</f>
        <v>When project chiller may consume electricity supplied from more than 1 SPP, the project participant applies the CO2 emission factor with the lowest value.</v>
      </c>
      <c r="L19" s="193"/>
    </row>
    <row r="20" spans="1:12" ht="54.75" customHeight="1">
      <c r="A20" s="73"/>
      <c r="B20" s="181" t="s">
        <v>24</v>
      </c>
      <c r="C20" s="182"/>
      <c r="D20" s="155" t="s">
        <v>100</v>
      </c>
      <c r="E20" s="155"/>
      <c r="F20" s="128" t="str">
        <f>IF('MPS(input)'!E20&gt;0,'MPS(input)'!E20,"")</f>
        <v>-</v>
      </c>
      <c r="G20" s="69" t="s">
        <v>25</v>
      </c>
      <c r="H20" s="185" t="str">
        <f>'MPS(input)'!G20</f>
        <v>Specifications of project chiller i prepared for the quotation or factory acceptance test data by manufacturer</v>
      </c>
      <c r="I20" s="185"/>
      <c r="J20" s="185"/>
      <c r="K20" s="191" t="str">
        <f>IF('MPS(input)'!J20&gt;0,'MPS(input)'!J20,"")</f>
        <v>Input on "MPS
(input_separate)"</v>
      </c>
      <c r="L20" s="191"/>
    </row>
    <row r="21" spans="1:12" ht="54.75" customHeight="1">
      <c r="A21" s="73"/>
      <c r="B21" s="181" t="s">
        <v>102</v>
      </c>
      <c r="C21" s="182"/>
      <c r="D21" s="155" t="s">
        <v>103</v>
      </c>
      <c r="E21" s="155"/>
      <c r="F21" s="128" t="str">
        <f>IF('MPS(input)'!E21&gt;0,'MPS(input)'!E21,"")</f>
        <v>-</v>
      </c>
      <c r="G21" s="69" t="s">
        <v>25</v>
      </c>
      <c r="H21" s="185" t="str">
        <f>'MPS(input)'!G21</f>
        <v>Specifications of project chiller i prepared for the quotation or factory acceptance test data by manufacturer</v>
      </c>
      <c r="I21" s="185"/>
      <c r="J21" s="185"/>
      <c r="K21" s="191" t="str">
        <f>IF('MPS(input)'!J21&gt;0,'MPS(input)'!J21,"")</f>
        <v>Input on "MPS
(input_separate)"</v>
      </c>
      <c r="L21" s="191"/>
    </row>
    <row r="22" spans="1:12" ht="54.75" customHeight="1">
      <c r="A22" s="73"/>
      <c r="B22" s="181" t="s">
        <v>104</v>
      </c>
      <c r="C22" s="182"/>
      <c r="D22" s="155" t="s">
        <v>105</v>
      </c>
      <c r="E22" s="155"/>
      <c r="F22" s="128" t="str">
        <f>IF('MPS(input)'!E22&gt;0,'MPS(input)'!E22,"")</f>
        <v>-</v>
      </c>
      <c r="G22" s="123" t="s">
        <v>26</v>
      </c>
      <c r="H22" s="185" t="str">
        <f>'MPS(input)'!G22</f>
        <v>Selected from the default values set in the methodology</v>
      </c>
      <c r="I22" s="185"/>
      <c r="J22" s="185"/>
      <c r="K22" s="191" t="str">
        <f>IF('MPS(input)'!J22&gt;0,'MPS(input)'!J22,"")</f>
        <v>Input on "MPS
(input_separate)"</v>
      </c>
      <c r="L22" s="191"/>
    </row>
    <row r="23" spans="1:12" ht="54.75" customHeight="1">
      <c r="A23" s="73"/>
      <c r="B23" s="181" t="s">
        <v>28</v>
      </c>
      <c r="C23" s="182"/>
      <c r="D23" s="155" t="s">
        <v>106</v>
      </c>
      <c r="E23" s="155"/>
      <c r="F23" s="128" t="str">
        <f>IF('MPS(input)'!E23&gt;0,'MPS(input)'!E23,"")</f>
        <v>-</v>
      </c>
      <c r="G23" s="123" t="s">
        <v>26</v>
      </c>
      <c r="H23" s="185" t="str">
        <f>'MPS(input)'!G23</f>
        <v>Specifications of project chiller i prepared for the quotation or factory acceptance test data by manufacturer</v>
      </c>
      <c r="I23" s="185"/>
      <c r="J23" s="185"/>
      <c r="K23" s="191" t="str">
        <f>IF('MPS(input)'!J23&gt;0,'MPS(input)'!J23,"")</f>
        <v>Input on "MPS
(input_separate)"</v>
      </c>
      <c r="L23" s="191"/>
    </row>
    <row r="24" spans="1:12" ht="54.75" customHeight="1">
      <c r="A24" s="73"/>
      <c r="B24" s="181" t="s">
        <v>107</v>
      </c>
      <c r="C24" s="182"/>
      <c r="D24" s="155" t="s">
        <v>29</v>
      </c>
      <c r="E24" s="155"/>
      <c r="F24" s="128" t="str">
        <f>IF('MPS(input)'!E24&gt;0,'MPS(input)'!E24,"")</f>
        <v>-</v>
      </c>
      <c r="G24" s="123" t="s">
        <v>26</v>
      </c>
      <c r="H24" s="185" t="str">
        <f>'MPS(input)'!G24</f>
        <v>Calculated with the following equation;
COPPJ,tc,i= COPPJ,i × [(Tcooling-out,i - Tchilled-out,i + TDchilled + TDcooling) ÷ (37 - 7 + TDchilled + TDcooling)]</v>
      </c>
      <c r="I24" s="185"/>
      <c r="J24" s="185"/>
      <c r="K24" s="191" t="str">
        <f>IF('MPS(input)'!J24&gt;0,'MPS(input)'!J24,"")</f>
        <v/>
      </c>
      <c r="L24" s="191"/>
    </row>
    <row r="25" spans="1:12" ht="54.75" customHeight="1">
      <c r="A25" s="73"/>
      <c r="B25" s="181" t="s">
        <v>55</v>
      </c>
      <c r="C25" s="182"/>
      <c r="D25" s="155" t="s">
        <v>56</v>
      </c>
      <c r="E25" s="155"/>
      <c r="F25" s="129" t="str">
        <f>IF('MPS(input)'!E25&gt;0,'MPS(input)'!E25,"")</f>
        <v/>
      </c>
      <c r="G25" s="76" t="s">
        <v>57</v>
      </c>
      <c r="H25" s="185" t="str">
        <f>'MPS(input)'!G25</f>
        <v>Specification of the captive power generation system provided by the manufacturer</v>
      </c>
      <c r="I25" s="185"/>
      <c r="J25" s="185"/>
      <c r="K25" s="190" t="str">
        <f>IF('MPS(input)'!J25&gt;0,'MPS(input)'!J25,"")</f>
        <v>For option a) of 2) captive electricity; option b) of 3) electricity directly supplied from SPP.</v>
      </c>
      <c r="L25" s="190"/>
    </row>
    <row r="26" spans="1:12" ht="92.25" customHeight="1">
      <c r="A26" s="73"/>
      <c r="B26" s="181" t="s">
        <v>59</v>
      </c>
      <c r="C26" s="182"/>
      <c r="D26" s="155" t="s">
        <v>60</v>
      </c>
      <c r="E26" s="155"/>
      <c r="F26" s="129" t="str">
        <f>IF('MPS(input)'!E26&gt;0,'MPS(input)'!E26,"")</f>
        <v/>
      </c>
      <c r="G26" s="142" t="s">
        <v>204</v>
      </c>
      <c r="H26" s="185" t="str">
        <f>'MPS(input)'!G26</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6" s="185"/>
      <c r="J26" s="185"/>
      <c r="K26" s="190" t="str">
        <f>IF('MPS(input)'!J26&gt;0,'MPS(input)'!J26,"")</f>
        <v>For option b) of 2) captive electricity; option c) of 3) electricity directly supplied from SPP.</v>
      </c>
      <c r="L26" s="190"/>
    </row>
    <row r="27" spans="1:12" ht="94.5" customHeight="1">
      <c r="A27" s="73"/>
      <c r="B27" s="181" t="s">
        <v>62</v>
      </c>
      <c r="C27" s="182"/>
      <c r="D27" s="155" t="s">
        <v>63</v>
      </c>
      <c r="E27" s="155"/>
      <c r="F27" s="130" t="str">
        <f>IF('MPS(input)'!E27&gt;0,'MPS(input)'!E27,"")</f>
        <v/>
      </c>
      <c r="G27" s="76" t="s">
        <v>64</v>
      </c>
      <c r="H27" s="185" t="str">
        <f>'MPS(input)'!G27</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7" s="185"/>
      <c r="J27" s="185"/>
      <c r="K27" s="190" t="str">
        <f>IF('MPS(input)'!J27&gt;0,'MPS(input)'!J27,"")</f>
        <v>For options a); b) of 2) captive electricity; options b); c) of 3) electricity directly supplied from SPP.</v>
      </c>
      <c r="L27" s="190"/>
    </row>
    <row r="28" spans="1:12" ht="6.75" customHeight="1">
      <c r="A28" s="73"/>
      <c r="B28" s="73"/>
    </row>
    <row r="29" spans="1:12" ht="18.75" customHeight="1">
      <c r="A29" s="77" t="s">
        <v>168</v>
      </c>
      <c r="B29" s="77"/>
      <c r="C29" s="77"/>
    </row>
    <row r="30" spans="1:12" ht="17.25" thickBot="1">
      <c r="B30" s="151" t="s">
        <v>174</v>
      </c>
      <c r="C30" s="151"/>
      <c r="D30" s="183" t="s">
        <v>110</v>
      </c>
      <c r="E30" s="184"/>
      <c r="F30" s="78" t="s">
        <v>77</v>
      </c>
    </row>
    <row r="31" spans="1:12" ht="19.5" thickBot="1">
      <c r="B31" s="188"/>
      <c r="C31" s="189"/>
      <c r="D31" s="153">
        <f>ROUNDDOWN('MRS(calc_process)'!G6,0)</f>
        <v>0</v>
      </c>
      <c r="E31" s="154"/>
      <c r="F31" s="79" t="s">
        <v>35</v>
      </c>
    </row>
    <row r="32" spans="1:12" ht="20.100000000000001" customHeight="1">
      <c r="C32" s="80"/>
      <c r="D32" s="80"/>
      <c r="G32" s="81"/>
      <c r="H32" s="81"/>
    </row>
    <row r="33" spans="1:11" ht="18.75" customHeight="1">
      <c r="A33" s="65" t="s">
        <v>30</v>
      </c>
      <c r="B33" s="65"/>
    </row>
    <row r="34" spans="1:11" ht="18" customHeight="1">
      <c r="B34" s="82" t="s">
        <v>31</v>
      </c>
      <c r="C34" s="131" t="s">
        <v>178</v>
      </c>
      <c r="D34" s="132"/>
      <c r="E34" s="132"/>
      <c r="F34" s="132"/>
      <c r="G34" s="132"/>
      <c r="H34" s="132"/>
      <c r="I34" s="132"/>
      <c r="J34" s="133"/>
      <c r="K34" s="83"/>
    </row>
    <row r="35" spans="1:11" ht="18" customHeight="1">
      <c r="B35" s="82" t="s">
        <v>32</v>
      </c>
      <c r="C35" s="131" t="s">
        <v>179</v>
      </c>
      <c r="D35" s="132"/>
      <c r="E35" s="132"/>
      <c r="F35" s="132"/>
      <c r="G35" s="132"/>
      <c r="H35" s="132"/>
      <c r="I35" s="132"/>
      <c r="J35" s="133"/>
      <c r="K35" s="83"/>
    </row>
    <row r="36" spans="1:11" ht="18" customHeight="1">
      <c r="B36" s="82" t="s">
        <v>33</v>
      </c>
      <c r="C36" s="131" t="s">
        <v>180</v>
      </c>
      <c r="D36" s="132"/>
      <c r="E36" s="132"/>
      <c r="F36" s="132"/>
      <c r="G36" s="132"/>
      <c r="H36" s="132"/>
      <c r="I36" s="132"/>
      <c r="J36" s="133"/>
      <c r="K36" s="83"/>
    </row>
  </sheetData>
  <sheetProtection password="C763" sheet="1" formatCells="0" formatRows="0"/>
  <mergeCells count="64">
    <mergeCell ref="K18:L18"/>
    <mergeCell ref="D15:E15"/>
    <mergeCell ref="H15:J15"/>
    <mergeCell ref="K15:L15"/>
    <mergeCell ref="D16:E16"/>
    <mergeCell ref="H16:J16"/>
    <mergeCell ref="K16:L16"/>
    <mergeCell ref="H17:J17"/>
    <mergeCell ref="H13:J13"/>
    <mergeCell ref="K13:L13"/>
    <mergeCell ref="D14:E14"/>
    <mergeCell ref="H14:J14"/>
    <mergeCell ref="K14:L14"/>
    <mergeCell ref="K19:L19"/>
    <mergeCell ref="K17:L17"/>
    <mergeCell ref="D18:E18"/>
    <mergeCell ref="H18:J18"/>
    <mergeCell ref="K26:L26"/>
    <mergeCell ref="K22:L22"/>
    <mergeCell ref="D23:E23"/>
    <mergeCell ref="H23:J23"/>
    <mergeCell ref="K23:L23"/>
    <mergeCell ref="D20:E20"/>
    <mergeCell ref="H20:J20"/>
    <mergeCell ref="K20:L20"/>
    <mergeCell ref="D21:E21"/>
    <mergeCell ref="H21:J21"/>
    <mergeCell ref="K21:L21"/>
    <mergeCell ref="H22:J22"/>
    <mergeCell ref="K27:L27"/>
    <mergeCell ref="D24:E24"/>
    <mergeCell ref="H24:J24"/>
    <mergeCell ref="K24:L24"/>
    <mergeCell ref="D25:E25"/>
    <mergeCell ref="H25:J25"/>
    <mergeCell ref="K25:L25"/>
    <mergeCell ref="H26:J26"/>
    <mergeCell ref="D31:E31"/>
    <mergeCell ref="B13:C13"/>
    <mergeCell ref="B14:C14"/>
    <mergeCell ref="B15:C15"/>
    <mergeCell ref="B16:C16"/>
    <mergeCell ref="B17:C17"/>
    <mergeCell ref="D26:E26"/>
    <mergeCell ref="D22:E22"/>
    <mergeCell ref="D17:E17"/>
    <mergeCell ref="D13:E13"/>
    <mergeCell ref="B31:C31"/>
    <mergeCell ref="B18:C18"/>
    <mergeCell ref="B20:C20"/>
    <mergeCell ref="B21:C21"/>
    <mergeCell ref="B22:C22"/>
    <mergeCell ref="B23:C23"/>
    <mergeCell ref="B19:C19"/>
    <mergeCell ref="D19:E19"/>
    <mergeCell ref="H19:J19"/>
    <mergeCell ref="B24:C24"/>
    <mergeCell ref="D30:E30"/>
    <mergeCell ref="B25:C25"/>
    <mergeCell ref="B26:C26"/>
    <mergeCell ref="B27:C27"/>
    <mergeCell ref="B30:C30"/>
    <mergeCell ref="D27:E27"/>
    <mergeCell ref="H27:J27"/>
  </mergeCells>
  <phoneticPr fontId="4"/>
  <pageMargins left="0.70866141732283472" right="0.70866141732283472" top="0.74803149606299213" bottom="0.74803149606299213" header="0.31496062992125984" footer="0.31496062992125984"/>
  <pageSetup paperSize="9" scale="59" fitToHeight="3" orientation="landscape" r:id="rId1"/>
</worksheet>
</file>

<file path=xl/worksheets/sheet6.xml><?xml version="1.0" encoding="utf-8"?>
<worksheet xmlns="http://schemas.openxmlformats.org/spreadsheetml/2006/main" xmlns:r="http://schemas.openxmlformats.org/officeDocument/2006/relationships">
  <sheetPr>
    <tabColor theme="5" tint="0.39997558519241921"/>
  </sheetPr>
  <dimension ref="A1:U27"/>
  <sheetViews>
    <sheetView showGridLines="0" view="pageBreakPreview" zoomScale="80" zoomScaleNormal="85" zoomScaleSheetLayoutView="80" workbookViewId="0"/>
  </sheetViews>
  <sheetFormatPr defaultColWidth="9" defaultRowHeight="14.25"/>
  <cols>
    <col min="1" max="1" width="12" style="85" customWidth="1"/>
    <col min="2" max="2" width="10" style="85" bestFit="1" customWidth="1"/>
    <col min="3" max="6" width="13.75" style="85" customWidth="1"/>
    <col min="7" max="10" width="25.75" style="85" customWidth="1"/>
    <col min="11" max="21" width="13.75" style="85" customWidth="1"/>
    <col min="22" max="16384" width="9" style="85"/>
  </cols>
  <sheetData>
    <row r="1" spans="1:21">
      <c r="U1" s="86" t="str">
        <f>'MPS(input)'!K1</f>
        <v>Monitoring Spreadsheet: JCM_TH_AM005_ver02.0</v>
      </c>
    </row>
    <row r="2" spans="1:21">
      <c r="U2" s="86" t="str">
        <f>'MPS(input)'!K2</f>
        <v>Reference Number:</v>
      </c>
    </row>
    <row r="3" spans="1:21" s="88" customFormat="1" ht="27.6" customHeight="1">
      <c r="A3" s="87"/>
      <c r="B3" s="87"/>
      <c r="C3" s="167" t="s">
        <v>169</v>
      </c>
      <c r="D3" s="168"/>
      <c r="E3" s="169"/>
      <c r="F3" s="167" t="s">
        <v>170</v>
      </c>
      <c r="G3" s="168"/>
      <c r="H3" s="168"/>
      <c r="I3" s="168"/>
      <c r="J3" s="168"/>
      <c r="K3" s="168"/>
      <c r="L3" s="168"/>
      <c r="M3" s="168"/>
      <c r="N3" s="168"/>
      <c r="O3" s="168"/>
      <c r="P3" s="168"/>
      <c r="Q3" s="168"/>
      <c r="R3" s="169"/>
      <c r="S3" s="170" t="s">
        <v>171</v>
      </c>
      <c r="T3" s="171"/>
      <c r="U3" s="172"/>
    </row>
    <row r="4" spans="1:21" ht="18.75">
      <c r="A4" s="89" t="s">
        <v>66</v>
      </c>
      <c r="B4" s="119" t="s">
        <v>159</v>
      </c>
      <c r="C4" s="120" t="s">
        <v>114</v>
      </c>
      <c r="D4" s="116" t="s">
        <v>115</v>
      </c>
      <c r="E4" s="116" t="s">
        <v>116</v>
      </c>
      <c r="F4" s="117" t="s">
        <v>117</v>
      </c>
      <c r="G4" s="117" t="s">
        <v>117</v>
      </c>
      <c r="H4" s="117" t="s">
        <v>117</v>
      </c>
      <c r="I4" s="118" t="s">
        <v>118</v>
      </c>
      <c r="J4" s="118" t="s">
        <v>93</v>
      </c>
      <c r="K4" s="117" t="s">
        <v>119</v>
      </c>
      <c r="L4" s="117" t="s">
        <v>120</v>
      </c>
      <c r="M4" s="117" t="s">
        <v>121</v>
      </c>
      <c r="N4" s="117" t="s">
        <v>122</v>
      </c>
      <c r="O4" s="117" t="s">
        <v>123</v>
      </c>
      <c r="P4" s="117" t="s">
        <v>124</v>
      </c>
      <c r="Q4" s="117" t="s">
        <v>125</v>
      </c>
      <c r="R4" s="117" t="s">
        <v>126</v>
      </c>
      <c r="S4" s="120" t="s">
        <v>127</v>
      </c>
      <c r="T4" s="120" t="s">
        <v>128</v>
      </c>
      <c r="U4" s="120" t="s">
        <v>129</v>
      </c>
    </row>
    <row r="5" spans="1:21" ht="247.5" customHeight="1">
      <c r="A5" s="89" t="s">
        <v>67</v>
      </c>
      <c r="B5" s="90" t="s">
        <v>72</v>
      </c>
      <c r="C5" s="69" t="s">
        <v>130</v>
      </c>
      <c r="D5" s="91" t="s">
        <v>131</v>
      </c>
      <c r="E5" s="92" t="s">
        <v>132</v>
      </c>
      <c r="F5" s="143" t="s">
        <v>200</v>
      </c>
      <c r="G5" s="94" t="s">
        <v>217</v>
      </c>
      <c r="H5" s="94" t="s">
        <v>218</v>
      </c>
      <c r="I5" s="94" t="s">
        <v>219</v>
      </c>
      <c r="J5" s="94" t="s">
        <v>210</v>
      </c>
      <c r="K5" s="93" t="s">
        <v>133</v>
      </c>
      <c r="L5" s="93" t="s">
        <v>134</v>
      </c>
      <c r="M5" s="93" t="s">
        <v>135</v>
      </c>
      <c r="N5" s="93" t="s">
        <v>136</v>
      </c>
      <c r="O5" s="93" t="s">
        <v>137</v>
      </c>
      <c r="P5" s="93" t="s">
        <v>56</v>
      </c>
      <c r="Q5" s="93" t="s">
        <v>60</v>
      </c>
      <c r="R5" s="95" t="s">
        <v>138</v>
      </c>
      <c r="S5" s="91" t="s">
        <v>139</v>
      </c>
      <c r="T5" s="144" t="s">
        <v>220</v>
      </c>
      <c r="U5" s="91" t="s">
        <v>177</v>
      </c>
    </row>
    <row r="6" spans="1:21" ht="28.5">
      <c r="A6" s="89" t="s">
        <v>68</v>
      </c>
      <c r="B6" s="121" t="s">
        <v>44</v>
      </c>
      <c r="C6" s="117" t="s">
        <v>22</v>
      </c>
      <c r="D6" s="122" t="s">
        <v>195</v>
      </c>
      <c r="E6" s="117" t="s">
        <v>22</v>
      </c>
      <c r="F6" s="116" t="s">
        <v>141</v>
      </c>
      <c r="G6" s="116" t="s">
        <v>141</v>
      </c>
      <c r="H6" s="116" t="s">
        <v>141</v>
      </c>
      <c r="I6" s="122" t="s">
        <v>142</v>
      </c>
      <c r="J6" s="122" t="s">
        <v>94</v>
      </c>
      <c r="K6" s="116" t="s">
        <v>25</v>
      </c>
      <c r="L6" s="116" t="s">
        <v>25</v>
      </c>
      <c r="M6" s="123" t="s">
        <v>26</v>
      </c>
      <c r="N6" s="123" t="s">
        <v>26</v>
      </c>
      <c r="O6" s="123" t="s">
        <v>26</v>
      </c>
      <c r="P6" s="123" t="s">
        <v>57</v>
      </c>
      <c r="Q6" s="122" t="s">
        <v>195</v>
      </c>
      <c r="R6" s="123" t="s">
        <v>143</v>
      </c>
      <c r="S6" s="121" t="s">
        <v>144</v>
      </c>
      <c r="T6" s="145" t="s">
        <v>221</v>
      </c>
      <c r="U6" s="121" t="s">
        <v>144</v>
      </c>
    </row>
    <row r="7" spans="1:21">
      <c r="A7" s="173" t="s">
        <v>176</v>
      </c>
      <c r="B7" s="15">
        <v>1</v>
      </c>
      <c r="C7" s="104"/>
      <c r="D7" s="102">
        <f>'MRS(input)'!$F$9</f>
        <v>0</v>
      </c>
      <c r="E7" s="103">
        <f>'MRS(input)'!$F$10</f>
        <v>0</v>
      </c>
      <c r="F7" s="99" t="str">
        <f>'MRS(input)'!$F$15</f>
        <v/>
      </c>
      <c r="G7" s="100">
        <f>'MRS(input)'!$F$16</f>
        <v>0</v>
      </c>
      <c r="H7" s="100">
        <f>'MRS(input)'!$F$17</f>
        <v>0</v>
      </c>
      <c r="I7" s="101" t="str">
        <f>'MRS(input)'!$F$18</f>
        <v/>
      </c>
      <c r="J7" s="101" t="str">
        <f>'MRS(input)'!$F$19</f>
        <v/>
      </c>
      <c r="K7" s="126">
        <f>'MPS(input_separate)'!K7</f>
        <v>0</v>
      </c>
      <c r="L7" s="126">
        <f>'MPS(input_separate)'!L7</f>
        <v>0</v>
      </c>
      <c r="M7" s="110">
        <f>'MPS(input_separate)'!M7</f>
        <v>0</v>
      </c>
      <c r="N7" s="110">
        <f>'MPS(input_separate)'!N7</f>
        <v>0</v>
      </c>
      <c r="O7" s="106">
        <f>N7*((K7-L7+'MRS(calc_process)'!$F$19+'MRS(calc_process)'!$F$20)/(37-7+'MRS(calc_process)'!$F$19+'MRS(calc_process)'!$F$20))</f>
        <v>0</v>
      </c>
      <c r="P7" s="106" t="str">
        <f>'MRS(input)'!$F$25</f>
        <v/>
      </c>
      <c r="Q7" s="106" t="str">
        <f>'MRS(input)'!$F$26</f>
        <v/>
      </c>
      <c r="R7" s="107" t="str">
        <f>'MRS(input)'!$F$27</f>
        <v/>
      </c>
      <c r="S7" s="108">
        <f>IF(ISERROR(C7*(O7/M7)*SMALL(F7:J7,COUNTIF(F7:J7,0)+1)),0,(C7*(O7/M7)*SMALL(F7:J7,COUNTIF(F7:J7,0)+1)))</f>
        <v>0</v>
      </c>
      <c r="T7" s="108">
        <f>IF(ISERROR(C7*SMALL(F7:J7,COUNTIF(F7:J7,0)+1)),0,(C7*SMALL(F7:J7,COUNTIF(F7:J7,0)+1)))</f>
        <v>0</v>
      </c>
      <c r="U7" s="109">
        <f>S7-T7</f>
        <v>0</v>
      </c>
    </row>
    <row r="8" spans="1:21">
      <c r="A8" s="173"/>
      <c r="B8" s="15">
        <v>2</v>
      </c>
      <c r="C8" s="104"/>
      <c r="D8" s="102">
        <f>'MRS(input)'!$F$9</f>
        <v>0</v>
      </c>
      <c r="E8" s="103">
        <f>'MRS(input)'!$F$10</f>
        <v>0</v>
      </c>
      <c r="F8" s="99" t="str">
        <f>'MRS(input)'!$F$15</f>
        <v/>
      </c>
      <c r="G8" s="100">
        <f>'MRS(input)'!$F$16</f>
        <v>0</v>
      </c>
      <c r="H8" s="100">
        <f>'MRS(input)'!$F$17</f>
        <v>0</v>
      </c>
      <c r="I8" s="101" t="str">
        <f>'MRS(input)'!$F$18</f>
        <v/>
      </c>
      <c r="J8" s="101" t="str">
        <f>'MRS(input)'!$F$19</f>
        <v/>
      </c>
      <c r="K8" s="126">
        <f>'MPS(input_separate)'!K8</f>
        <v>0</v>
      </c>
      <c r="L8" s="126">
        <f>'MPS(input_separate)'!L8</f>
        <v>0</v>
      </c>
      <c r="M8" s="110">
        <f>'MPS(input_separate)'!M8</f>
        <v>0</v>
      </c>
      <c r="N8" s="110">
        <f>'MPS(input_separate)'!N8</f>
        <v>0</v>
      </c>
      <c r="O8" s="106">
        <f>N8*((K8-L8+'MRS(calc_process)'!$F$19+'MRS(calc_process)'!$F$20)/(37-7+'MRS(calc_process)'!$F$19+'MRS(calc_process)'!$F$20))</f>
        <v>0</v>
      </c>
      <c r="P8" s="106" t="str">
        <f>'MRS(input)'!$F$25</f>
        <v/>
      </c>
      <c r="Q8" s="106" t="str">
        <f>'MRS(input)'!$F$26</f>
        <v/>
      </c>
      <c r="R8" s="107" t="str">
        <f>'MRS(input)'!$F$27</f>
        <v/>
      </c>
      <c r="S8" s="108">
        <f t="shared" ref="S8:S26" si="0">IF(ISERROR(C8*(O8/M8)*SMALL(F8:J8,COUNTIF(F8:J8,0)+1)),0,(C8*(O8/M8)*SMALL(F8:J8,COUNTIF(F8:J8,0)+1)))</f>
        <v>0</v>
      </c>
      <c r="T8" s="108">
        <f t="shared" ref="T8:T26" si="1">IF(ISERROR(C8*SMALL(F8:J8,COUNTIF(F8:J8,0)+1)),0,(C8*SMALL(F8:J8,COUNTIF(F8:J8,0)+1)))</f>
        <v>0</v>
      </c>
      <c r="U8" s="109">
        <f t="shared" ref="U8:U26" si="2">S8-T8</f>
        <v>0</v>
      </c>
    </row>
    <row r="9" spans="1:21">
      <c r="A9" s="173"/>
      <c r="B9" s="15">
        <v>3</v>
      </c>
      <c r="C9" s="104"/>
      <c r="D9" s="102">
        <f>'MRS(input)'!$F$9</f>
        <v>0</v>
      </c>
      <c r="E9" s="103">
        <f>'MRS(input)'!$F$10</f>
        <v>0</v>
      </c>
      <c r="F9" s="99" t="str">
        <f>'MRS(input)'!$F$15</f>
        <v/>
      </c>
      <c r="G9" s="100">
        <f>'MRS(input)'!$F$16</f>
        <v>0</v>
      </c>
      <c r="H9" s="100">
        <f>'MRS(input)'!$F$17</f>
        <v>0</v>
      </c>
      <c r="I9" s="101" t="str">
        <f>'MRS(input)'!$F$18</f>
        <v/>
      </c>
      <c r="J9" s="101" t="str">
        <f>'MRS(input)'!$F$19</f>
        <v/>
      </c>
      <c r="K9" s="126">
        <f>'MPS(input_separate)'!K9</f>
        <v>0</v>
      </c>
      <c r="L9" s="126">
        <f>'MPS(input_separate)'!L9</f>
        <v>0</v>
      </c>
      <c r="M9" s="110">
        <f>'MPS(input_separate)'!M9</f>
        <v>0</v>
      </c>
      <c r="N9" s="110">
        <f>'MPS(input_separate)'!N9</f>
        <v>0</v>
      </c>
      <c r="O9" s="106">
        <f>N9*((K9-L9+'MRS(calc_process)'!$F$19+'MRS(calc_process)'!$F$20)/(37-7+'MRS(calc_process)'!$F$19+'MRS(calc_process)'!$F$20))</f>
        <v>0</v>
      </c>
      <c r="P9" s="106" t="str">
        <f>'MRS(input)'!$F$25</f>
        <v/>
      </c>
      <c r="Q9" s="106" t="str">
        <f>'MRS(input)'!$F$26</f>
        <v/>
      </c>
      <c r="R9" s="107" t="str">
        <f>'MRS(input)'!$F$27</f>
        <v/>
      </c>
      <c r="S9" s="108">
        <f t="shared" si="0"/>
        <v>0</v>
      </c>
      <c r="T9" s="108">
        <f t="shared" si="1"/>
        <v>0</v>
      </c>
      <c r="U9" s="109">
        <f t="shared" si="2"/>
        <v>0</v>
      </c>
    </row>
    <row r="10" spans="1:21">
      <c r="A10" s="173"/>
      <c r="B10" s="15">
        <v>4</v>
      </c>
      <c r="C10" s="104"/>
      <c r="D10" s="102">
        <f>'MRS(input)'!$F$9</f>
        <v>0</v>
      </c>
      <c r="E10" s="103">
        <f>'MRS(input)'!$F$10</f>
        <v>0</v>
      </c>
      <c r="F10" s="99" t="str">
        <f>'MRS(input)'!$F$15</f>
        <v/>
      </c>
      <c r="G10" s="100">
        <f>'MRS(input)'!$F$16</f>
        <v>0</v>
      </c>
      <c r="H10" s="100">
        <f>'MRS(input)'!$F$17</f>
        <v>0</v>
      </c>
      <c r="I10" s="101" t="str">
        <f>'MRS(input)'!$F$18</f>
        <v/>
      </c>
      <c r="J10" s="101" t="str">
        <f>'MRS(input)'!$F$19</f>
        <v/>
      </c>
      <c r="K10" s="126">
        <f>'MPS(input_separate)'!K10</f>
        <v>0</v>
      </c>
      <c r="L10" s="126">
        <f>'MPS(input_separate)'!L10</f>
        <v>0</v>
      </c>
      <c r="M10" s="110">
        <f>'MPS(input_separate)'!M10</f>
        <v>0</v>
      </c>
      <c r="N10" s="110">
        <f>'MPS(input_separate)'!N10</f>
        <v>0</v>
      </c>
      <c r="O10" s="106">
        <f>N10*((K10-L10+'MRS(calc_process)'!$F$19+'MRS(calc_process)'!$F$20)/(37-7+'MRS(calc_process)'!$F$19+'MRS(calc_process)'!$F$20))</f>
        <v>0</v>
      </c>
      <c r="P10" s="106" t="str">
        <f>'MRS(input)'!$F$25</f>
        <v/>
      </c>
      <c r="Q10" s="106" t="str">
        <f>'MRS(input)'!$F$26</f>
        <v/>
      </c>
      <c r="R10" s="107" t="str">
        <f>'MRS(input)'!$F$27</f>
        <v/>
      </c>
      <c r="S10" s="108">
        <f t="shared" si="0"/>
        <v>0</v>
      </c>
      <c r="T10" s="108">
        <f t="shared" si="1"/>
        <v>0</v>
      </c>
      <c r="U10" s="109">
        <f t="shared" si="2"/>
        <v>0</v>
      </c>
    </row>
    <row r="11" spans="1:21">
      <c r="A11" s="173"/>
      <c r="B11" s="15">
        <v>5</v>
      </c>
      <c r="C11" s="104"/>
      <c r="D11" s="102">
        <f>'MRS(input)'!$F$9</f>
        <v>0</v>
      </c>
      <c r="E11" s="103">
        <f>'MRS(input)'!$F$10</f>
        <v>0</v>
      </c>
      <c r="F11" s="99" t="str">
        <f>'MRS(input)'!$F$15</f>
        <v/>
      </c>
      <c r="G11" s="100">
        <f>'MRS(input)'!$F$16</f>
        <v>0</v>
      </c>
      <c r="H11" s="100">
        <f>'MRS(input)'!$F$17</f>
        <v>0</v>
      </c>
      <c r="I11" s="101" t="str">
        <f>'MRS(input)'!$F$18</f>
        <v/>
      </c>
      <c r="J11" s="101" t="str">
        <f>'MRS(input)'!$F$19</f>
        <v/>
      </c>
      <c r="K11" s="126">
        <f>'MPS(input_separate)'!K11</f>
        <v>0</v>
      </c>
      <c r="L11" s="126">
        <f>'MPS(input_separate)'!L11</f>
        <v>0</v>
      </c>
      <c r="M11" s="110">
        <f>'MPS(input_separate)'!M11</f>
        <v>0</v>
      </c>
      <c r="N11" s="110">
        <f>'MPS(input_separate)'!N11</f>
        <v>0</v>
      </c>
      <c r="O11" s="106">
        <f>N11*((K11-L11+'MRS(calc_process)'!$F$19+'MRS(calc_process)'!$F$20)/(37-7+'MRS(calc_process)'!$F$19+'MRS(calc_process)'!$F$20))</f>
        <v>0</v>
      </c>
      <c r="P11" s="106" t="str">
        <f>'MRS(input)'!$F$25</f>
        <v/>
      </c>
      <c r="Q11" s="106" t="str">
        <f>'MRS(input)'!$F$26</f>
        <v/>
      </c>
      <c r="R11" s="107" t="str">
        <f>'MRS(input)'!$F$27</f>
        <v/>
      </c>
      <c r="S11" s="108">
        <f t="shared" si="0"/>
        <v>0</v>
      </c>
      <c r="T11" s="108">
        <f t="shared" si="1"/>
        <v>0</v>
      </c>
      <c r="U11" s="109">
        <f t="shared" si="2"/>
        <v>0</v>
      </c>
    </row>
    <row r="12" spans="1:21">
      <c r="A12" s="173"/>
      <c r="B12" s="15">
        <v>6</v>
      </c>
      <c r="C12" s="104"/>
      <c r="D12" s="102">
        <f>'MRS(input)'!$F$9</f>
        <v>0</v>
      </c>
      <c r="E12" s="103">
        <f>'MRS(input)'!$F$10</f>
        <v>0</v>
      </c>
      <c r="F12" s="99" t="str">
        <f>'MRS(input)'!$F$15</f>
        <v/>
      </c>
      <c r="G12" s="100">
        <f>'MRS(input)'!$F$16</f>
        <v>0</v>
      </c>
      <c r="H12" s="100">
        <f>'MRS(input)'!$F$17</f>
        <v>0</v>
      </c>
      <c r="I12" s="101" t="str">
        <f>'MRS(input)'!$F$18</f>
        <v/>
      </c>
      <c r="J12" s="101" t="str">
        <f>'MRS(input)'!$F$19</f>
        <v/>
      </c>
      <c r="K12" s="126">
        <f>'MPS(input_separate)'!K12</f>
        <v>0</v>
      </c>
      <c r="L12" s="126">
        <f>'MPS(input_separate)'!L12</f>
        <v>0</v>
      </c>
      <c r="M12" s="110">
        <f>'MPS(input_separate)'!M12</f>
        <v>0</v>
      </c>
      <c r="N12" s="110">
        <f>'MPS(input_separate)'!N12</f>
        <v>0</v>
      </c>
      <c r="O12" s="106">
        <f>N12*((K12-L12+'MRS(calc_process)'!$F$19+'MRS(calc_process)'!$F$20)/(37-7+'MRS(calc_process)'!$F$19+'MRS(calc_process)'!$F$20))</f>
        <v>0</v>
      </c>
      <c r="P12" s="106" t="str">
        <f>'MRS(input)'!$F$25</f>
        <v/>
      </c>
      <c r="Q12" s="106" t="str">
        <f>'MRS(input)'!$F$26</f>
        <v/>
      </c>
      <c r="R12" s="107" t="str">
        <f>'MRS(input)'!$F$27</f>
        <v/>
      </c>
      <c r="S12" s="108">
        <f t="shared" si="0"/>
        <v>0</v>
      </c>
      <c r="T12" s="108">
        <f t="shared" si="1"/>
        <v>0</v>
      </c>
      <c r="U12" s="109">
        <f t="shared" si="2"/>
        <v>0</v>
      </c>
    </row>
    <row r="13" spans="1:21">
      <c r="A13" s="173"/>
      <c r="B13" s="15">
        <v>7</v>
      </c>
      <c r="C13" s="104"/>
      <c r="D13" s="102">
        <f>'MRS(input)'!$F$9</f>
        <v>0</v>
      </c>
      <c r="E13" s="103">
        <f>'MRS(input)'!$F$10</f>
        <v>0</v>
      </c>
      <c r="F13" s="99" t="str">
        <f>'MRS(input)'!$F$15</f>
        <v/>
      </c>
      <c r="G13" s="100">
        <f>'MRS(input)'!$F$16</f>
        <v>0</v>
      </c>
      <c r="H13" s="100">
        <f>'MRS(input)'!$F$17</f>
        <v>0</v>
      </c>
      <c r="I13" s="101" t="str">
        <f>'MRS(input)'!$F$18</f>
        <v/>
      </c>
      <c r="J13" s="101" t="str">
        <f>'MRS(input)'!$F$19</f>
        <v/>
      </c>
      <c r="K13" s="126">
        <f>'MPS(input_separate)'!K13</f>
        <v>0</v>
      </c>
      <c r="L13" s="126">
        <f>'MPS(input_separate)'!L13</f>
        <v>0</v>
      </c>
      <c r="M13" s="110">
        <f>'MPS(input_separate)'!M13</f>
        <v>0</v>
      </c>
      <c r="N13" s="110">
        <f>'MPS(input_separate)'!N13</f>
        <v>0</v>
      </c>
      <c r="O13" s="106">
        <f>N13*((K13-L13+'MRS(calc_process)'!$F$19+'MRS(calc_process)'!$F$20)/(37-7+'MRS(calc_process)'!$F$19+'MRS(calc_process)'!$F$20))</f>
        <v>0</v>
      </c>
      <c r="P13" s="106" t="str">
        <f>'MRS(input)'!$F$25</f>
        <v/>
      </c>
      <c r="Q13" s="106" t="str">
        <f>'MRS(input)'!$F$26</f>
        <v/>
      </c>
      <c r="R13" s="107" t="str">
        <f>'MRS(input)'!$F$27</f>
        <v/>
      </c>
      <c r="S13" s="108">
        <f t="shared" si="0"/>
        <v>0</v>
      </c>
      <c r="T13" s="108">
        <f t="shared" si="1"/>
        <v>0</v>
      </c>
      <c r="U13" s="109">
        <f t="shared" si="2"/>
        <v>0</v>
      </c>
    </row>
    <row r="14" spans="1:21">
      <c r="A14" s="173"/>
      <c r="B14" s="15">
        <v>8</v>
      </c>
      <c r="C14" s="104"/>
      <c r="D14" s="102">
        <f>'MRS(input)'!$F$9</f>
        <v>0</v>
      </c>
      <c r="E14" s="103">
        <f>'MRS(input)'!$F$10</f>
        <v>0</v>
      </c>
      <c r="F14" s="99" t="str">
        <f>'MRS(input)'!$F$15</f>
        <v/>
      </c>
      <c r="G14" s="100">
        <f>'MRS(input)'!$F$16</f>
        <v>0</v>
      </c>
      <c r="H14" s="100">
        <f>'MRS(input)'!$F$17</f>
        <v>0</v>
      </c>
      <c r="I14" s="101" t="str">
        <f>'MRS(input)'!$F$18</f>
        <v/>
      </c>
      <c r="J14" s="101" t="str">
        <f>'MRS(input)'!$F$19</f>
        <v/>
      </c>
      <c r="K14" s="126">
        <f>'MPS(input_separate)'!K14</f>
        <v>0</v>
      </c>
      <c r="L14" s="126">
        <f>'MPS(input_separate)'!L14</f>
        <v>0</v>
      </c>
      <c r="M14" s="110">
        <f>'MPS(input_separate)'!M14</f>
        <v>0</v>
      </c>
      <c r="N14" s="110">
        <f>'MPS(input_separate)'!N14</f>
        <v>0</v>
      </c>
      <c r="O14" s="106">
        <f>N14*((K14-L14+'MRS(calc_process)'!$F$19+'MRS(calc_process)'!$F$20)/(37-7+'MRS(calc_process)'!$F$19+'MRS(calc_process)'!$F$20))</f>
        <v>0</v>
      </c>
      <c r="P14" s="106" t="str">
        <f>'MRS(input)'!$F$25</f>
        <v/>
      </c>
      <c r="Q14" s="106" t="str">
        <f>'MRS(input)'!$F$26</f>
        <v/>
      </c>
      <c r="R14" s="107" t="str">
        <f>'MRS(input)'!$F$27</f>
        <v/>
      </c>
      <c r="S14" s="108">
        <f t="shared" si="0"/>
        <v>0</v>
      </c>
      <c r="T14" s="108">
        <f t="shared" si="1"/>
        <v>0</v>
      </c>
      <c r="U14" s="109">
        <f t="shared" si="2"/>
        <v>0</v>
      </c>
    </row>
    <row r="15" spans="1:21">
      <c r="A15" s="173"/>
      <c r="B15" s="15">
        <v>9</v>
      </c>
      <c r="C15" s="104"/>
      <c r="D15" s="102">
        <f>'MRS(input)'!$F$9</f>
        <v>0</v>
      </c>
      <c r="E15" s="103">
        <f>'MRS(input)'!$F$10</f>
        <v>0</v>
      </c>
      <c r="F15" s="99" t="str">
        <f>'MRS(input)'!$F$15</f>
        <v/>
      </c>
      <c r="G15" s="100">
        <f>'MRS(input)'!$F$16</f>
        <v>0</v>
      </c>
      <c r="H15" s="100">
        <f>'MRS(input)'!$F$17</f>
        <v>0</v>
      </c>
      <c r="I15" s="101" t="str">
        <f>'MRS(input)'!$F$18</f>
        <v/>
      </c>
      <c r="J15" s="101" t="str">
        <f>'MRS(input)'!$F$19</f>
        <v/>
      </c>
      <c r="K15" s="126">
        <f>'MPS(input_separate)'!K15</f>
        <v>0</v>
      </c>
      <c r="L15" s="126">
        <f>'MPS(input_separate)'!L15</f>
        <v>0</v>
      </c>
      <c r="M15" s="110">
        <f>'MPS(input_separate)'!M15</f>
        <v>0</v>
      </c>
      <c r="N15" s="110">
        <f>'MPS(input_separate)'!N15</f>
        <v>0</v>
      </c>
      <c r="O15" s="106">
        <f>N15*((K15-L15+'MRS(calc_process)'!$F$19+'MRS(calc_process)'!$F$20)/(37-7+'MRS(calc_process)'!$F$19+'MRS(calc_process)'!$F$20))</f>
        <v>0</v>
      </c>
      <c r="P15" s="106" t="str">
        <f>'MRS(input)'!$F$25</f>
        <v/>
      </c>
      <c r="Q15" s="106" t="str">
        <f>'MRS(input)'!$F$26</f>
        <v/>
      </c>
      <c r="R15" s="107" t="str">
        <f>'MRS(input)'!$F$27</f>
        <v/>
      </c>
      <c r="S15" s="108">
        <f t="shared" si="0"/>
        <v>0</v>
      </c>
      <c r="T15" s="108">
        <f t="shared" si="1"/>
        <v>0</v>
      </c>
      <c r="U15" s="109">
        <f t="shared" si="2"/>
        <v>0</v>
      </c>
    </row>
    <row r="16" spans="1:21">
      <c r="A16" s="173"/>
      <c r="B16" s="15">
        <v>10</v>
      </c>
      <c r="C16" s="104"/>
      <c r="D16" s="102">
        <f>'MRS(input)'!$F$9</f>
        <v>0</v>
      </c>
      <c r="E16" s="103">
        <f>'MRS(input)'!$F$10</f>
        <v>0</v>
      </c>
      <c r="F16" s="99" t="str">
        <f>'MRS(input)'!$F$15</f>
        <v/>
      </c>
      <c r="G16" s="100">
        <f>'MRS(input)'!$F$16</f>
        <v>0</v>
      </c>
      <c r="H16" s="100">
        <f>'MRS(input)'!$F$17</f>
        <v>0</v>
      </c>
      <c r="I16" s="101" t="str">
        <f>'MRS(input)'!$F$18</f>
        <v/>
      </c>
      <c r="J16" s="101" t="str">
        <f>'MRS(input)'!$F$19</f>
        <v/>
      </c>
      <c r="K16" s="126">
        <f>'MPS(input_separate)'!K16</f>
        <v>0</v>
      </c>
      <c r="L16" s="126">
        <f>'MPS(input_separate)'!L16</f>
        <v>0</v>
      </c>
      <c r="M16" s="110">
        <f>'MPS(input_separate)'!M16</f>
        <v>0</v>
      </c>
      <c r="N16" s="110">
        <f>'MPS(input_separate)'!N16</f>
        <v>0</v>
      </c>
      <c r="O16" s="106">
        <f>N16*((K16-L16+'MRS(calc_process)'!$F$19+'MRS(calc_process)'!$F$20)/(37-7+'MRS(calc_process)'!$F$19+'MRS(calc_process)'!$F$20))</f>
        <v>0</v>
      </c>
      <c r="P16" s="106" t="str">
        <f>'MRS(input)'!$F$25</f>
        <v/>
      </c>
      <c r="Q16" s="106" t="str">
        <f>'MRS(input)'!$F$26</f>
        <v/>
      </c>
      <c r="R16" s="107" t="str">
        <f>'MRS(input)'!$F$27</f>
        <v/>
      </c>
      <c r="S16" s="108">
        <f t="shared" si="0"/>
        <v>0</v>
      </c>
      <c r="T16" s="108">
        <f t="shared" si="1"/>
        <v>0</v>
      </c>
      <c r="U16" s="109">
        <f t="shared" si="2"/>
        <v>0</v>
      </c>
    </row>
    <row r="17" spans="1:21">
      <c r="A17" s="173"/>
      <c r="B17" s="15">
        <v>11</v>
      </c>
      <c r="C17" s="104"/>
      <c r="D17" s="102">
        <f>'MRS(input)'!$F$9</f>
        <v>0</v>
      </c>
      <c r="E17" s="103">
        <f>'MRS(input)'!$F$10</f>
        <v>0</v>
      </c>
      <c r="F17" s="99" t="str">
        <f>'MRS(input)'!$F$15</f>
        <v/>
      </c>
      <c r="G17" s="100">
        <f>'MRS(input)'!$F$16</f>
        <v>0</v>
      </c>
      <c r="H17" s="100">
        <f>'MRS(input)'!$F$17</f>
        <v>0</v>
      </c>
      <c r="I17" s="101" t="str">
        <f>'MRS(input)'!$F$18</f>
        <v/>
      </c>
      <c r="J17" s="101" t="str">
        <f>'MRS(input)'!$F$19</f>
        <v/>
      </c>
      <c r="K17" s="126">
        <f>'MPS(input_separate)'!K17</f>
        <v>0</v>
      </c>
      <c r="L17" s="126">
        <f>'MPS(input_separate)'!L17</f>
        <v>0</v>
      </c>
      <c r="M17" s="110">
        <f>'MPS(input_separate)'!M17</f>
        <v>0</v>
      </c>
      <c r="N17" s="110">
        <f>'MPS(input_separate)'!N17</f>
        <v>0</v>
      </c>
      <c r="O17" s="106">
        <f>N17*((K17-L17+'MRS(calc_process)'!$F$19+'MRS(calc_process)'!$F$20)/(37-7+'MRS(calc_process)'!$F$19+'MRS(calc_process)'!$F$20))</f>
        <v>0</v>
      </c>
      <c r="P17" s="106" t="str">
        <f>'MRS(input)'!$F$25</f>
        <v/>
      </c>
      <c r="Q17" s="106" t="str">
        <f>'MRS(input)'!$F$26</f>
        <v/>
      </c>
      <c r="R17" s="107" t="str">
        <f>'MRS(input)'!$F$27</f>
        <v/>
      </c>
      <c r="S17" s="108">
        <f t="shared" si="0"/>
        <v>0</v>
      </c>
      <c r="T17" s="108">
        <f t="shared" si="1"/>
        <v>0</v>
      </c>
      <c r="U17" s="109">
        <f t="shared" si="2"/>
        <v>0</v>
      </c>
    </row>
    <row r="18" spans="1:21">
      <c r="A18" s="173"/>
      <c r="B18" s="15">
        <v>12</v>
      </c>
      <c r="C18" s="104"/>
      <c r="D18" s="102">
        <f>'MRS(input)'!$F$9</f>
        <v>0</v>
      </c>
      <c r="E18" s="103">
        <f>'MRS(input)'!$F$10</f>
        <v>0</v>
      </c>
      <c r="F18" s="99" t="str">
        <f>'MRS(input)'!$F$15</f>
        <v/>
      </c>
      <c r="G18" s="100">
        <f>'MRS(input)'!$F$16</f>
        <v>0</v>
      </c>
      <c r="H18" s="100">
        <f>'MRS(input)'!$F$17</f>
        <v>0</v>
      </c>
      <c r="I18" s="101" t="str">
        <f>'MRS(input)'!$F$18</f>
        <v/>
      </c>
      <c r="J18" s="101" t="str">
        <f>'MRS(input)'!$F$19</f>
        <v/>
      </c>
      <c r="K18" s="126">
        <f>'MPS(input_separate)'!K18</f>
        <v>0</v>
      </c>
      <c r="L18" s="126">
        <f>'MPS(input_separate)'!L18</f>
        <v>0</v>
      </c>
      <c r="M18" s="110">
        <f>'MPS(input_separate)'!M18</f>
        <v>0</v>
      </c>
      <c r="N18" s="110">
        <f>'MPS(input_separate)'!N18</f>
        <v>0</v>
      </c>
      <c r="O18" s="106">
        <f>N18*((K18-L18+'MRS(calc_process)'!$F$19+'MRS(calc_process)'!$F$20)/(37-7+'MRS(calc_process)'!$F$19+'MRS(calc_process)'!$F$20))</f>
        <v>0</v>
      </c>
      <c r="P18" s="106" t="str">
        <f>'MRS(input)'!$F$25</f>
        <v/>
      </c>
      <c r="Q18" s="106" t="str">
        <f>'MRS(input)'!$F$26</f>
        <v/>
      </c>
      <c r="R18" s="107" t="str">
        <f>'MRS(input)'!$F$27</f>
        <v/>
      </c>
      <c r="S18" s="108">
        <f t="shared" si="0"/>
        <v>0</v>
      </c>
      <c r="T18" s="108">
        <f t="shared" si="1"/>
        <v>0</v>
      </c>
      <c r="U18" s="109">
        <f t="shared" si="2"/>
        <v>0</v>
      </c>
    </row>
    <row r="19" spans="1:21">
      <c r="A19" s="173"/>
      <c r="B19" s="15">
        <v>13</v>
      </c>
      <c r="C19" s="104"/>
      <c r="D19" s="102">
        <f>'MRS(input)'!$F$9</f>
        <v>0</v>
      </c>
      <c r="E19" s="103">
        <f>'MRS(input)'!$F$10</f>
        <v>0</v>
      </c>
      <c r="F19" s="99" t="str">
        <f>'MRS(input)'!$F$15</f>
        <v/>
      </c>
      <c r="G19" s="100">
        <f>'MRS(input)'!$F$16</f>
        <v>0</v>
      </c>
      <c r="H19" s="100">
        <f>'MRS(input)'!$F$17</f>
        <v>0</v>
      </c>
      <c r="I19" s="101" t="str">
        <f>'MRS(input)'!$F$18</f>
        <v/>
      </c>
      <c r="J19" s="101" t="str">
        <f>'MRS(input)'!$F$19</f>
        <v/>
      </c>
      <c r="K19" s="126">
        <f>'MPS(input_separate)'!K19</f>
        <v>0</v>
      </c>
      <c r="L19" s="126">
        <f>'MPS(input_separate)'!L19</f>
        <v>0</v>
      </c>
      <c r="M19" s="110">
        <f>'MPS(input_separate)'!M19</f>
        <v>0</v>
      </c>
      <c r="N19" s="110">
        <f>'MPS(input_separate)'!N19</f>
        <v>0</v>
      </c>
      <c r="O19" s="106">
        <f>N19*((K19-L19+'MRS(calc_process)'!$F$19+'MRS(calc_process)'!$F$20)/(37-7+'MRS(calc_process)'!$F$19+'MRS(calc_process)'!$F$20))</f>
        <v>0</v>
      </c>
      <c r="P19" s="106" t="str">
        <f>'MRS(input)'!$F$25</f>
        <v/>
      </c>
      <c r="Q19" s="106" t="str">
        <f>'MRS(input)'!$F$26</f>
        <v/>
      </c>
      <c r="R19" s="107" t="str">
        <f>'MRS(input)'!$F$27</f>
        <v/>
      </c>
      <c r="S19" s="108">
        <f t="shared" si="0"/>
        <v>0</v>
      </c>
      <c r="T19" s="108">
        <f t="shared" si="1"/>
        <v>0</v>
      </c>
      <c r="U19" s="109">
        <f t="shared" si="2"/>
        <v>0</v>
      </c>
    </row>
    <row r="20" spans="1:21">
      <c r="A20" s="173"/>
      <c r="B20" s="15">
        <v>14</v>
      </c>
      <c r="C20" s="104"/>
      <c r="D20" s="102">
        <f>'MRS(input)'!$F$9</f>
        <v>0</v>
      </c>
      <c r="E20" s="103">
        <f>'MRS(input)'!$F$10</f>
        <v>0</v>
      </c>
      <c r="F20" s="99" t="str">
        <f>'MRS(input)'!$F$15</f>
        <v/>
      </c>
      <c r="G20" s="100">
        <f>'MRS(input)'!$F$16</f>
        <v>0</v>
      </c>
      <c r="H20" s="100">
        <f>'MRS(input)'!$F$17</f>
        <v>0</v>
      </c>
      <c r="I20" s="101" t="str">
        <f>'MRS(input)'!$F$18</f>
        <v/>
      </c>
      <c r="J20" s="101" t="str">
        <f>'MRS(input)'!$F$19</f>
        <v/>
      </c>
      <c r="K20" s="126">
        <f>'MPS(input_separate)'!K20</f>
        <v>0</v>
      </c>
      <c r="L20" s="126">
        <f>'MPS(input_separate)'!L20</f>
        <v>0</v>
      </c>
      <c r="M20" s="110">
        <f>'MPS(input_separate)'!M20</f>
        <v>0</v>
      </c>
      <c r="N20" s="110">
        <f>'MPS(input_separate)'!N20</f>
        <v>0</v>
      </c>
      <c r="O20" s="106">
        <f>N20*((K20-L20+'MRS(calc_process)'!$F$19+'MRS(calc_process)'!$F$20)/(37-7+'MRS(calc_process)'!$F$19+'MRS(calc_process)'!$F$20))</f>
        <v>0</v>
      </c>
      <c r="P20" s="106" t="str">
        <f>'MRS(input)'!$F$25</f>
        <v/>
      </c>
      <c r="Q20" s="106" t="str">
        <f>'MRS(input)'!$F$26</f>
        <v/>
      </c>
      <c r="R20" s="107" t="str">
        <f>'MRS(input)'!$F$27</f>
        <v/>
      </c>
      <c r="S20" s="108">
        <f t="shared" si="0"/>
        <v>0</v>
      </c>
      <c r="T20" s="108">
        <f t="shared" si="1"/>
        <v>0</v>
      </c>
      <c r="U20" s="109">
        <f t="shared" si="2"/>
        <v>0</v>
      </c>
    </row>
    <row r="21" spans="1:21">
      <c r="A21" s="173"/>
      <c r="B21" s="15">
        <v>15</v>
      </c>
      <c r="C21" s="104"/>
      <c r="D21" s="102">
        <f>'MRS(input)'!$F$9</f>
        <v>0</v>
      </c>
      <c r="E21" s="103">
        <f>'MRS(input)'!$F$10</f>
        <v>0</v>
      </c>
      <c r="F21" s="99" t="str">
        <f>'MRS(input)'!$F$15</f>
        <v/>
      </c>
      <c r="G21" s="100">
        <f>'MRS(input)'!$F$16</f>
        <v>0</v>
      </c>
      <c r="H21" s="100">
        <f>'MRS(input)'!$F$17</f>
        <v>0</v>
      </c>
      <c r="I21" s="101" t="str">
        <f>'MRS(input)'!$F$18</f>
        <v/>
      </c>
      <c r="J21" s="101" t="str">
        <f>'MRS(input)'!$F$19</f>
        <v/>
      </c>
      <c r="K21" s="126">
        <f>'MPS(input_separate)'!K21</f>
        <v>0</v>
      </c>
      <c r="L21" s="126">
        <f>'MPS(input_separate)'!L21</f>
        <v>0</v>
      </c>
      <c r="M21" s="110">
        <f>'MPS(input_separate)'!M21</f>
        <v>0</v>
      </c>
      <c r="N21" s="110">
        <f>'MPS(input_separate)'!N21</f>
        <v>0</v>
      </c>
      <c r="O21" s="106">
        <f>N21*((K21-L21+'MRS(calc_process)'!$F$19+'MRS(calc_process)'!$F$20)/(37-7+'MRS(calc_process)'!$F$19+'MRS(calc_process)'!$F$20))</f>
        <v>0</v>
      </c>
      <c r="P21" s="106" t="str">
        <f>'MRS(input)'!$F$25</f>
        <v/>
      </c>
      <c r="Q21" s="106" t="str">
        <f>'MRS(input)'!$F$26</f>
        <v/>
      </c>
      <c r="R21" s="107" t="str">
        <f>'MRS(input)'!$F$27</f>
        <v/>
      </c>
      <c r="S21" s="108">
        <f t="shared" si="0"/>
        <v>0</v>
      </c>
      <c r="T21" s="108">
        <f t="shared" si="1"/>
        <v>0</v>
      </c>
      <c r="U21" s="109">
        <f t="shared" si="2"/>
        <v>0</v>
      </c>
    </row>
    <row r="22" spans="1:21">
      <c r="A22" s="173"/>
      <c r="B22" s="15">
        <v>16</v>
      </c>
      <c r="C22" s="104"/>
      <c r="D22" s="102">
        <f>'MRS(input)'!$F$9</f>
        <v>0</v>
      </c>
      <c r="E22" s="103">
        <f>'MRS(input)'!$F$10</f>
        <v>0</v>
      </c>
      <c r="F22" s="99" t="str">
        <f>'MRS(input)'!$F$15</f>
        <v/>
      </c>
      <c r="G22" s="100">
        <f>'MRS(input)'!$F$16</f>
        <v>0</v>
      </c>
      <c r="H22" s="100">
        <f>'MRS(input)'!$F$17</f>
        <v>0</v>
      </c>
      <c r="I22" s="101" t="str">
        <f>'MRS(input)'!$F$18</f>
        <v/>
      </c>
      <c r="J22" s="101" t="str">
        <f>'MRS(input)'!$F$19</f>
        <v/>
      </c>
      <c r="K22" s="126">
        <f>'MPS(input_separate)'!K22</f>
        <v>0</v>
      </c>
      <c r="L22" s="126">
        <f>'MPS(input_separate)'!L22</f>
        <v>0</v>
      </c>
      <c r="M22" s="110">
        <f>'MPS(input_separate)'!M22</f>
        <v>0</v>
      </c>
      <c r="N22" s="110">
        <f>'MPS(input_separate)'!N22</f>
        <v>0</v>
      </c>
      <c r="O22" s="106">
        <f>N22*((K22-L22+'MRS(calc_process)'!$F$19+'MRS(calc_process)'!$F$20)/(37-7+'MRS(calc_process)'!$F$19+'MRS(calc_process)'!$F$20))</f>
        <v>0</v>
      </c>
      <c r="P22" s="106" t="str">
        <f>'MRS(input)'!$F$25</f>
        <v/>
      </c>
      <c r="Q22" s="106" t="str">
        <f>'MRS(input)'!$F$26</f>
        <v/>
      </c>
      <c r="R22" s="107" t="str">
        <f>'MRS(input)'!$F$27</f>
        <v/>
      </c>
      <c r="S22" s="108">
        <f t="shared" si="0"/>
        <v>0</v>
      </c>
      <c r="T22" s="108">
        <f t="shared" si="1"/>
        <v>0</v>
      </c>
      <c r="U22" s="109">
        <f t="shared" si="2"/>
        <v>0</v>
      </c>
    </row>
    <row r="23" spans="1:21">
      <c r="A23" s="173"/>
      <c r="B23" s="15">
        <v>17</v>
      </c>
      <c r="C23" s="104"/>
      <c r="D23" s="102">
        <f>'MRS(input)'!$F$9</f>
        <v>0</v>
      </c>
      <c r="E23" s="103">
        <f>'MRS(input)'!$F$10</f>
        <v>0</v>
      </c>
      <c r="F23" s="99" t="str">
        <f>'MRS(input)'!$F$15</f>
        <v/>
      </c>
      <c r="G23" s="100">
        <f>'MRS(input)'!$F$16</f>
        <v>0</v>
      </c>
      <c r="H23" s="100">
        <f>'MRS(input)'!$F$17</f>
        <v>0</v>
      </c>
      <c r="I23" s="101" t="str">
        <f>'MRS(input)'!$F$18</f>
        <v/>
      </c>
      <c r="J23" s="101" t="str">
        <f>'MRS(input)'!$F$19</f>
        <v/>
      </c>
      <c r="K23" s="126">
        <f>'MPS(input_separate)'!K23</f>
        <v>0</v>
      </c>
      <c r="L23" s="126">
        <f>'MPS(input_separate)'!L23</f>
        <v>0</v>
      </c>
      <c r="M23" s="110">
        <f>'MPS(input_separate)'!M23</f>
        <v>0</v>
      </c>
      <c r="N23" s="110">
        <f>'MPS(input_separate)'!N23</f>
        <v>0</v>
      </c>
      <c r="O23" s="106">
        <f>N23*((K23-L23+'MRS(calc_process)'!$F$19+'MRS(calc_process)'!$F$20)/(37-7+'MRS(calc_process)'!$F$19+'MRS(calc_process)'!$F$20))</f>
        <v>0</v>
      </c>
      <c r="P23" s="106" t="str">
        <f>'MRS(input)'!$F$25</f>
        <v/>
      </c>
      <c r="Q23" s="106" t="str">
        <f>'MRS(input)'!$F$26</f>
        <v/>
      </c>
      <c r="R23" s="107" t="str">
        <f>'MRS(input)'!$F$27</f>
        <v/>
      </c>
      <c r="S23" s="108">
        <f t="shared" si="0"/>
        <v>0</v>
      </c>
      <c r="T23" s="108">
        <f t="shared" si="1"/>
        <v>0</v>
      </c>
      <c r="U23" s="109">
        <f t="shared" si="2"/>
        <v>0</v>
      </c>
    </row>
    <row r="24" spans="1:21">
      <c r="A24" s="173"/>
      <c r="B24" s="15">
        <v>18</v>
      </c>
      <c r="C24" s="104"/>
      <c r="D24" s="102">
        <f>'MRS(input)'!$F$9</f>
        <v>0</v>
      </c>
      <c r="E24" s="103">
        <f>'MRS(input)'!$F$10</f>
        <v>0</v>
      </c>
      <c r="F24" s="99" t="str">
        <f>'MRS(input)'!$F$15</f>
        <v/>
      </c>
      <c r="G24" s="100">
        <f>'MRS(input)'!$F$16</f>
        <v>0</v>
      </c>
      <c r="H24" s="100">
        <f>'MRS(input)'!$F$17</f>
        <v>0</v>
      </c>
      <c r="I24" s="101" t="str">
        <f>'MRS(input)'!$F$18</f>
        <v/>
      </c>
      <c r="J24" s="101" t="str">
        <f>'MRS(input)'!$F$19</f>
        <v/>
      </c>
      <c r="K24" s="126">
        <f>'MPS(input_separate)'!K24</f>
        <v>0</v>
      </c>
      <c r="L24" s="126">
        <f>'MPS(input_separate)'!L24</f>
        <v>0</v>
      </c>
      <c r="M24" s="110">
        <f>'MPS(input_separate)'!M24</f>
        <v>0</v>
      </c>
      <c r="N24" s="110">
        <f>'MPS(input_separate)'!N24</f>
        <v>0</v>
      </c>
      <c r="O24" s="106">
        <f>N24*((K24-L24+'MRS(calc_process)'!$F$19+'MRS(calc_process)'!$F$20)/(37-7+'MRS(calc_process)'!$F$19+'MRS(calc_process)'!$F$20))</f>
        <v>0</v>
      </c>
      <c r="P24" s="106" t="str">
        <f>'MRS(input)'!$F$25</f>
        <v/>
      </c>
      <c r="Q24" s="106" t="str">
        <f>'MRS(input)'!$F$26</f>
        <v/>
      </c>
      <c r="R24" s="107" t="str">
        <f>'MRS(input)'!$F$27</f>
        <v/>
      </c>
      <c r="S24" s="108">
        <f t="shared" si="0"/>
        <v>0</v>
      </c>
      <c r="T24" s="108">
        <f t="shared" si="1"/>
        <v>0</v>
      </c>
      <c r="U24" s="109">
        <f t="shared" si="2"/>
        <v>0</v>
      </c>
    </row>
    <row r="25" spans="1:21">
      <c r="A25" s="173"/>
      <c r="B25" s="15">
        <v>19</v>
      </c>
      <c r="C25" s="104"/>
      <c r="D25" s="102">
        <f>'MRS(input)'!$F$9</f>
        <v>0</v>
      </c>
      <c r="E25" s="103">
        <f>'MRS(input)'!$F$10</f>
        <v>0</v>
      </c>
      <c r="F25" s="99" t="str">
        <f>'MRS(input)'!$F$15</f>
        <v/>
      </c>
      <c r="G25" s="100">
        <f>'MRS(input)'!$F$16</f>
        <v>0</v>
      </c>
      <c r="H25" s="100">
        <f>'MRS(input)'!$F$17</f>
        <v>0</v>
      </c>
      <c r="I25" s="101" t="str">
        <f>'MRS(input)'!$F$18</f>
        <v/>
      </c>
      <c r="J25" s="101" t="str">
        <f>'MRS(input)'!$F$19</f>
        <v/>
      </c>
      <c r="K25" s="126">
        <f>'MPS(input_separate)'!K25</f>
        <v>0</v>
      </c>
      <c r="L25" s="126">
        <f>'MPS(input_separate)'!L25</f>
        <v>0</v>
      </c>
      <c r="M25" s="110">
        <f>'MPS(input_separate)'!M25</f>
        <v>0</v>
      </c>
      <c r="N25" s="110">
        <f>'MPS(input_separate)'!N25</f>
        <v>0</v>
      </c>
      <c r="O25" s="106">
        <f>N25*((K25-L25+'MRS(calc_process)'!$F$19+'MRS(calc_process)'!$F$20)/(37-7+'MRS(calc_process)'!$F$19+'MRS(calc_process)'!$F$20))</f>
        <v>0</v>
      </c>
      <c r="P25" s="106" t="str">
        <f>'MRS(input)'!$F$25</f>
        <v/>
      </c>
      <c r="Q25" s="106" t="str">
        <f>'MRS(input)'!$F$26</f>
        <v/>
      </c>
      <c r="R25" s="107" t="str">
        <f>'MRS(input)'!$F$27</f>
        <v/>
      </c>
      <c r="S25" s="108">
        <f t="shared" si="0"/>
        <v>0</v>
      </c>
      <c r="T25" s="108">
        <f t="shared" si="1"/>
        <v>0</v>
      </c>
      <c r="U25" s="109">
        <f t="shared" si="2"/>
        <v>0</v>
      </c>
    </row>
    <row r="26" spans="1:21">
      <c r="A26" s="173"/>
      <c r="B26" s="15">
        <v>20</v>
      </c>
      <c r="C26" s="104"/>
      <c r="D26" s="102">
        <f>'MRS(input)'!$F$9</f>
        <v>0</v>
      </c>
      <c r="E26" s="103">
        <f>'MRS(input)'!$F$10</f>
        <v>0</v>
      </c>
      <c r="F26" s="99" t="str">
        <f>'MRS(input)'!$F$15</f>
        <v/>
      </c>
      <c r="G26" s="100">
        <f>'MRS(input)'!$F$16</f>
        <v>0</v>
      </c>
      <c r="H26" s="100">
        <f>'MRS(input)'!$F$17</f>
        <v>0</v>
      </c>
      <c r="I26" s="101" t="str">
        <f>'MRS(input)'!$F$18</f>
        <v/>
      </c>
      <c r="J26" s="101" t="str">
        <f>'MRS(input)'!$F$19</f>
        <v/>
      </c>
      <c r="K26" s="126">
        <f>'MPS(input_separate)'!K26</f>
        <v>0</v>
      </c>
      <c r="L26" s="126">
        <f>'MPS(input_separate)'!L26</f>
        <v>0</v>
      </c>
      <c r="M26" s="110">
        <f>'MPS(input_separate)'!M26</f>
        <v>0</v>
      </c>
      <c r="N26" s="110">
        <f>'MPS(input_separate)'!N26</f>
        <v>0</v>
      </c>
      <c r="O26" s="106">
        <f>N26*((K26-L26+'MRS(calc_process)'!$F$19+'MRS(calc_process)'!$F$20)/(37-7+'MRS(calc_process)'!$F$19+'MRS(calc_process)'!$F$20))</f>
        <v>0</v>
      </c>
      <c r="P26" s="106" t="str">
        <f>'MRS(input)'!$F$25</f>
        <v/>
      </c>
      <c r="Q26" s="106" t="str">
        <f>'MRS(input)'!$F$26</f>
        <v/>
      </c>
      <c r="R26" s="107" t="str">
        <f>'MRS(input)'!$F$27</f>
        <v/>
      </c>
      <c r="S26" s="108">
        <f t="shared" si="0"/>
        <v>0</v>
      </c>
      <c r="T26" s="108">
        <f t="shared" si="1"/>
        <v>0</v>
      </c>
      <c r="U26" s="109">
        <f t="shared" si="2"/>
        <v>0</v>
      </c>
    </row>
    <row r="27" spans="1:21" ht="15">
      <c r="A27" s="173"/>
      <c r="B27" s="96" t="s">
        <v>71</v>
      </c>
      <c r="C27" s="97" t="s">
        <v>44</v>
      </c>
      <c r="D27" s="97"/>
      <c r="E27" s="97" t="s">
        <v>44</v>
      </c>
      <c r="F27" s="97" t="s">
        <v>44</v>
      </c>
      <c r="G27" s="97"/>
      <c r="H27" s="97"/>
      <c r="I27" s="97" t="s">
        <v>44</v>
      </c>
      <c r="J27" s="97"/>
      <c r="K27" s="97"/>
      <c r="L27" s="97"/>
      <c r="M27" s="97"/>
      <c r="N27" s="97" t="s">
        <v>44</v>
      </c>
      <c r="O27" s="97" t="s">
        <v>44</v>
      </c>
      <c r="P27" s="97" t="s">
        <v>44</v>
      </c>
      <c r="Q27" s="97" t="s">
        <v>44</v>
      </c>
      <c r="R27" s="97" t="s">
        <v>44</v>
      </c>
      <c r="S27" s="110">
        <f>SUMIF(S7:S26,"&gt;0",S7:S26)</f>
        <v>0</v>
      </c>
      <c r="T27" s="146">
        <f>SUMIF(T7:T26,"&gt;0",T7:T26)</f>
        <v>0</v>
      </c>
      <c r="U27" s="110">
        <f>SUMIF(U7:U26,"&gt;0",U7:U26)</f>
        <v>0</v>
      </c>
    </row>
  </sheetData>
  <sheetProtection password="C763" sheet="1" formatCells="0" formatRows="0" insertRows="0"/>
  <mergeCells count="4">
    <mergeCell ref="C3:E3"/>
    <mergeCell ref="F3:R3"/>
    <mergeCell ref="S3:U3"/>
    <mergeCell ref="A7:A27"/>
  </mergeCells>
  <phoneticPr fontId="3"/>
  <pageMargins left="0.25" right="0.25" top="0.75" bottom="0.75" header="0.3" footer="0.3"/>
  <pageSetup paperSize="9" scale="50" orientation="landscape" r:id="rId1"/>
</worksheet>
</file>

<file path=xl/worksheets/sheet7.xml><?xml version="1.0" encoding="utf-8"?>
<worksheet xmlns="http://schemas.openxmlformats.org/spreadsheetml/2006/main" xmlns:r="http://schemas.openxmlformats.org/officeDocument/2006/relationships">
  <sheetPr>
    <tabColor theme="5" tint="0.39997558519241921"/>
  </sheetPr>
  <dimension ref="A1:I21"/>
  <sheetViews>
    <sheetView showGridLines="0" view="pageBreakPreview" zoomScale="80" zoomScaleSheetLayoutView="80" workbookViewId="0"/>
  </sheetViews>
  <sheetFormatPr defaultColWidth="9" defaultRowHeight="14.25"/>
  <cols>
    <col min="1" max="4" width="3.625" style="1" customWidth="1"/>
    <col min="5" max="5" width="47.125" style="1" customWidth="1"/>
    <col min="6" max="8" width="12.625" style="1" customWidth="1"/>
    <col min="9" max="9" width="12.625" style="6" customWidth="1"/>
    <col min="10" max="16384" width="9" style="1"/>
  </cols>
  <sheetData>
    <row r="1" spans="1:9" ht="18" customHeight="1">
      <c r="I1" s="17" t="str">
        <f>'MPS(input)'!K1</f>
        <v>Monitoring Spreadsheet: JCM_TH_AM005_ver02.0</v>
      </c>
    </row>
    <row r="2" spans="1:9" ht="18" customHeight="1">
      <c r="I2" s="17" t="str">
        <f>'MPS(input)'!K2</f>
        <v>Reference Number:</v>
      </c>
    </row>
    <row r="3" spans="1:9" ht="27.75" customHeight="1">
      <c r="A3" s="174" t="s">
        <v>165</v>
      </c>
      <c r="B3" s="174"/>
      <c r="C3" s="174"/>
      <c r="D3" s="174"/>
      <c r="E3" s="174"/>
      <c r="F3" s="174"/>
      <c r="G3" s="174"/>
      <c r="H3" s="174"/>
      <c r="I3" s="174"/>
    </row>
    <row r="4" spans="1:9" ht="11.25" customHeight="1"/>
    <row r="5" spans="1:9" ht="18.75" customHeight="1" thickBot="1">
      <c r="A5" s="30" t="s">
        <v>78</v>
      </c>
      <c r="B5" s="32"/>
      <c r="C5" s="32"/>
      <c r="D5" s="32"/>
      <c r="E5" s="33"/>
      <c r="F5" s="34" t="s">
        <v>79</v>
      </c>
      <c r="G5" s="34" t="s">
        <v>80</v>
      </c>
      <c r="H5" s="34" t="s">
        <v>77</v>
      </c>
      <c r="I5" s="35" t="s">
        <v>34</v>
      </c>
    </row>
    <row r="6" spans="1:9" ht="18.75" customHeight="1" thickBot="1">
      <c r="A6" s="31"/>
      <c r="B6" s="22" t="s">
        <v>145</v>
      </c>
      <c r="C6" s="22"/>
      <c r="D6" s="23"/>
      <c r="E6" s="24"/>
      <c r="F6" s="8" t="s">
        <v>36</v>
      </c>
      <c r="G6" s="56">
        <f>G8-G11</f>
        <v>0</v>
      </c>
      <c r="H6" s="7" t="s">
        <v>146</v>
      </c>
      <c r="I6" s="44" t="s">
        <v>147</v>
      </c>
    </row>
    <row r="7" spans="1:9" ht="18.75" customHeight="1" thickBot="1">
      <c r="A7" s="30" t="s">
        <v>161</v>
      </c>
      <c r="B7" s="32"/>
      <c r="C7" s="32"/>
      <c r="D7" s="32"/>
      <c r="E7" s="33"/>
      <c r="F7" s="33"/>
      <c r="G7" s="33"/>
      <c r="H7" s="33"/>
      <c r="I7" s="34"/>
    </row>
    <row r="8" spans="1:9" ht="18.75" customHeight="1" thickBot="1">
      <c r="A8" s="36"/>
      <c r="B8" s="25" t="s">
        <v>148</v>
      </c>
      <c r="C8" s="26"/>
      <c r="D8" s="27"/>
      <c r="E8" s="27"/>
      <c r="F8" s="8" t="s">
        <v>36</v>
      </c>
      <c r="G8" s="127">
        <f>G9</f>
        <v>0</v>
      </c>
      <c r="H8" s="7" t="s">
        <v>146</v>
      </c>
      <c r="I8" s="45" t="s">
        <v>149</v>
      </c>
    </row>
    <row r="9" spans="1:9" ht="18.75" customHeight="1">
      <c r="A9" s="36"/>
      <c r="B9" s="25"/>
      <c r="C9" s="19" t="s">
        <v>148</v>
      </c>
      <c r="D9" s="20"/>
      <c r="E9" s="21"/>
      <c r="F9" s="8" t="s">
        <v>36</v>
      </c>
      <c r="G9" s="57">
        <f>'MRS(input_separate)'!S27</f>
        <v>0</v>
      </c>
      <c r="H9" s="7" t="s">
        <v>146</v>
      </c>
      <c r="I9" s="45" t="s">
        <v>149</v>
      </c>
    </row>
    <row r="10" spans="1:9" ht="18.75" customHeight="1" thickBot="1">
      <c r="A10" s="37" t="s">
        <v>160</v>
      </c>
      <c r="B10" s="38"/>
      <c r="C10" s="38"/>
      <c r="D10" s="38"/>
      <c r="E10" s="39"/>
      <c r="F10" s="33"/>
      <c r="G10" s="33"/>
      <c r="H10" s="33"/>
      <c r="I10" s="34"/>
    </row>
    <row r="11" spans="1:9" ht="18.75" customHeight="1" thickBot="1">
      <c r="A11" s="36"/>
      <c r="B11" s="28" t="s">
        <v>150</v>
      </c>
      <c r="C11" s="28"/>
      <c r="D11" s="28"/>
      <c r="E11" s="29"/>
      <c r="F11" s="8" t="s">
        <v>36</v>
      </c>
      <c r="G11" s="58">
        <f>G12</f>
        <v>0</v>
      </c>
      <c r="H11" s="9" t="s">
        <v>151</v>
      </c>
      <c r="I11" s="46" t="s">
        <v>152</v>
      </c>
    </row>
    <row r="12" spans="1:9" ht="18.75" customHeight="1">
      <c r="A12" s="31"/>
      <c r="B12" s="47"/>
      <c r="C12" s="48" t="s">
        <v>153</v>
      </c>
      <c r="D12" s="54"/>
      <c r="E12" s="55"/>
      <c r="F12" s="49" t="s">
        <v>36</v>
      </c>
      <c r="G12" s="59">
        <f>'MRS(input_separate)'!T27</f>
        <v>0</v>
      </c>
      <c r="H12" s="50" t="s">
        <v>151</v>
      </c>
      <c r="I12" s="51" t="s">
        <v>152</v>
      </c>
    </row>
    <row r="13" spans="1:9">
      <c r="A13" s="10"/>
      <c r="B13" s="10"/>
      <c r="C13" s="10"/>
      <c r="D13" s="10"/>
      <c r="E13" s="10"/>
      <c r="F13" s="11"/>
      <c r="G13" s="12"/>
      <c r="H13" s="12"/>
      <c r="I13" s="13"/>
    </row>
    <row r="14" spans="1:9" ht="21.75" customHeight="1">
      <c r="E14" s="10" t="s">
        <v>38</v>
      </c>
      <c r="F14" s="5"/>
    </row>
    <row r="15" spans="1:9" ht="21.75" customHeight="1">
      <c r="E15" s="53" t="s">
        <v>154</v>
      </c>
      <c r="F15" s="41">
        <v>5.67</v>
      </c>
      <c r="G15" s="42" t="s">
        <v>44</v>
      </c>
      <c r="H15" s="13"/>
      <c r="I15" s="52"/>
    </row>
    <row r="16" spans="1:9" ht="21.75" customHeight="1">
      <c r="E16" s="53" t="s">
        <v>155</v>
      </c>
      <c r="F16" s="41">
        <v>5.81</v>
      </c>
      <c r="G16" s="42" t="s">
        <v>44</v>
      </c>
      <c r="H16" s="13"/>
    </row>
    <row r="17" spans="5:8" ht="21.75" customHeight="1">
      <c r="E17" s="53" t="s">
        <v>156</v>
      </c>
      <c r="F17" s="41">
        <v>6.05</v>
      </c>
      <c r="G17" s="42" t="s">
        <v>44</v>
      </c>
      <c r="H17" s="13"/>
    </row>
    <row r="18" spans="5:8">
      <c r="E18" s="14"/>
      <c r="F18" s="14"/>
      <c r="G18" s="10"/>
      <c r="H18" s="10"/>
    </row>
    <row r="19" spans="5:8" ht="21.75" customHeight="1">
      <c r="E19" s="40" t="s">
        <v>157</v>
      </c>
      <c r="F19" s="42">
        <v>1.5</v>
      </c>
      <c r="G19" s="43" t="s">
        <v>25</v>
      </c>
      <c r="H19" s="10"/>
    </row>
    <row r="20" spans="5:8" ht="21.75" customHeight="1">
      <c r="E20" s="40" t="s">
        <v>158</v>
      </c>
      <c r="F20" s="42">
        <v>1.5</v>
      </c>
      <c r="G20" s="43" t="s">
        <v>25</v>
      </c>
      <c r="H20" s="10"/>
    </row>
    <row r="21" spans="5:8">
      <c r="E21" s="14"/>
      <c r="F21" s="14"/>
      <c r="G21" s="10"/>
      <c r="H21" s="10"/>
    </row>
  </sheetData>
  <sheetProtection password="C763" sheet="1" objects="1" scenarios="1"/>
  <mergeCells count="1">
    <mergeCell ref="A3:I3"/>
  </mergeCells>
  <phoneticPr fontId="3"/>
  <pageMargins left="0.70866141732283472" right="0.70866141732283472" top="0.74803149606299213" bottom="0.74803149606299213" header="0.31496062992125984" footer="0.31496062992125984"/>
  <pageSetup paperSize="9" scale="78"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Amornwan Srisawat</dc:creator>
  <cp:lastModifiedBy>amornwan</cp:lastModifiedBy>
  <cp:lastPrinted>2019-01-17T08:45:16Z</cp:lastPrinted>
  <dcterms:created xsi:type="dcterms:W3CDTF">2016-01-26T02:23:56Z</dcterms:created>
  <dcterms:modified xsi:type="dcterms:W3CDTF">2019-02-25T04:55:43Z</dcterms:modified>
</cp:coreProperties>
</file>